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67949d67b6e6ec/D/AAügyfél/West Health/2023/Zárás/"/>
    </mc:Choice>
  </mc:AlternateContent>
  <xr:revisionPtr revIDLastSave="247" documentId="13_ncr:4000b_{2D9F73EE-C374-4D16-8941-2C2D0B61F478}" xr6:coauthVersionLast="47" xr6:coauthVersionMax="47" xr10:uidLastSave="{ABAF6DA0-7F18-4571-B2CD-3C739C19F6E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3" i="1" l="1"/>
  <c r="F182" i="1"/>
  <c r="H182" i="1" s="1"/>
  <c r="F181" i="1"/>
  <c r="H181" i="1" s="1"/>
  <c r="F180" i="1"/>
  <c r="F99" i="1"/>
  <c r="G186" i="1"/>
  <c r="E234" i="1"/>
  <c r="F109" i="1"/>
  <c r="F107" i="1" s="1"/>
  <c r="F100" i="1"/>
  <c r="G109" i="1"/>
  <c r="G100" i="1"/>
  <c r="F164" i="1"/>
  <c r="F165" i="1"/>
  <c r="F160" i="1"/>
  <c r="F157" i="1" s="1"/>
  <c r="F155" i="1"/>
  <c r="F152" i="1"/>
  <c r="F144" i="1"/>
  <c r="F127" i="1"/>
  <c r="F129" i="1" s="1"/>
  <c r="F131" i="1" s="1"/>
  <c r="F133" i="1" s="1"/>
  <c r="F120" i="1"/>
  <c r="F114" i="1"/>
  <c r="F110" i="1"/>
  <c r="F104" i="1"/>
  <c r="F102" i="1" s="1"/>
  <c r="F92" i="1"/>
  <c r="F82" i="1"/>
  <c r="F86" i="1" s="1"/>
  <c r="F71" i="1"/>
  <c r="F150" i="1" s="1"/>
  <c r="F147" i="1" s="1"/>
  <c r="F72" i="1"/>
  <c r="F87" i="1" s="1"/>
  <c r="F64" i="1"/>
  <c r="F145" i="1"/>
  <c r="F62" i="1"/>
  <c r="F59" i="1" s="1"/>
  <c r="F54" i="1"/>
  <c r="F199" i="1"/>
  <c r="G199" i="1"/>
  <c r="E199" i="1"/>
  <c r="H193" i="1"/>
  <c r="H194" i="1"/>
  <c r="H195" i="1"/>
  <c r="H196" i="1"/>
  <c r="H197" i="1"/>
  <c r="H198" i="1"/>
  <c r="H192" i="1"/>
  <c r="H183" i="1"/>
  <c r="H184" i="1"/>
  <c r="H185" i="1"/>
  <c r="H179" i="1"/>
  <c r="E186" i="1"/>
  <c r="G82" i="1"/>
  <c r="G86" i="1" s="1"/>
  <c r="G62" i="1"/>
  <c r="H59" i="1" s="1"/>
  <c r="G145" i="1"/>
  <c r="G110" i="1"/>
  <c r="H92" i="1"/>
  <c r="G120" i="1"/>
  <c r="G104" i="1"/>
  <c r="H102" i="1" s="1"/>
  <c r="F234" i="1"/>
  <c r="G71" i="1"/>
  <c r="G150" i="1"/>
  <c r="H147" i="1" s="1"/>
  <c r="G164" i="1"/>
  <c r="G127" i="1"/>
  <c r="G129" i="1" s="1"/>
  <c r="G131" i="1" s="1"/>
  <c r="G133" i="1" s="1"/>
  <c r="G72" i="1"/>
  <c r="G87" i="1" s="1"/>
  <c r="G165" i="1"/>
  <c r="G160" i="1"/>
  <c r="H157" i="1" s="1"/>
  <c r="G155" i="1"/>
  <c r="H152" i="1" s="1"/>
  <c r="G144" i="1"/>
  <c r="H54" i="1"/>
  <c r="D234" i="1"/>
  <c r="H64" i="1"/>
  <c r="G114" i="1"/>
  <c r="F140" i="1"/>
  <c r="G140" i="1"/>
  <c r="H180" i="1"/>
  <c r="G115" i="1"/>
  <c r="F186" i="1" l="1"/>
  <c r="F97" i="1"/>
  <c r="H97" i="1"/>
  <c r="H107" i="1"/>
  <c r="H162" i="1"/>
  <c r="H112" i="1"/>
  <c r="F142" i="1"/>
  <c r="F115" i="1"/>
  <c r="F112" i="1" s="1"/>
  <c r="F69" i="1"/>
  <c r="F84" i="1"/>
  <c r="H186" i="1"/>
  <c r="H199" i="1"/>
  <c r="H69" i="1"/>
  <c r="H84" i="1"/>
  <c r="H142" i="1"/>
  <c r="F162" i="1"/>
  <c r="G135" i="1"/>
  <c r="G139" i="1"/>
  <c r="H137" i="1" s="1"/>
  <c r="F135" i="1"/>
  <c r="F139" i="1"/>
  <c r="F137" i="1" s="1"/>
</calcChain>
</file>

<file path=xl/sharedStrings.xml><?xml version="1.0" encoding="utf-8"?>
<sst xmlns="http://schemas.openxmlformats.org/spreadsheetml/2006/main" count="181" uniqueCount="153">
  <si>
    <t>Kiegészítő melléklet</t>
  </si>
  <si>
    <t>Cégnév:</t>
  </si>
  <si>
    <t>Statisztikai számjel:</t>
  </si>
  <si>
    <t>Cégjegyzék száma:</t>
  </si>
  <si>
    <t>Székhely:</t>
  </si>
  <si>
    <t>Tulajdonosok:</t>
  </si>
  <si>
    <t>I. Általános rész</t>
  </si>
  <si>
    <t>Alakulás időpontja:</t>
  </si>
  <si>
    <t>Mérleg fordulónapja:</t>
  </si>
  <si>
    <t>Piaci pozíciók, várható tendenciák:</t>
  </si>
  <si>
    <t>folyamatok pontos leképezése, a vagyoni, pénzügyi, jövedelmezőségi helyzet valós</t>
  </si>
  <si>
    <t>kimutatása, a tevékenységek megtartása, fejlesztése, kibővítésének segítése volt,</t>
  </si>
  <si>
    <t xml:space="preserve">A cég belső számviteli szabályait számviteli politikájában határozza meg, melynek </t>
  </si>
  <si>
    <t>része a számlarend, az értékelési, leltározási és a pénzkezelési szabályzat.</t>
  </si>
  <si>
    <t>A mérlegkészítés időpontja:</t>
  </si>
  <si>
    <t>Mérlegkészítés időszaka alatt bekövetkezett lényegesebb események:</t>
  </si>
  <si>
    <t>Eszközök és források értékelésénél a számviteli törvény előírásai az irányadók, a cég nem él a</t>
  </si>
  <si>
    <t>A társaság él a társasági adó által kínált lehetőséggel, a tárgyi eszközök bruttó értékének egészét</t>
  </si>
  <si>
    <t>érvényesíti értékcsökkenési leírásként, ezért a beszerzett tárgyi eszközök maradványértéke 0 Ft.</t>
  </si>
  <si>
    <t>Kisértékű tárgyi eszközök leírása használatba vételkor egyösszegben történt.</t>
  </si>
  <si>
    <t>A számviteli politika fő célja változatlanul a társaság életében végbemenő gazdasági</t>
  </si>
  <si>
    <t>Eszközök és kötelezettségek leltározása ill. egyeztetése alapján került összeállításra a mérleg,</t>
  </si>
  <si>
    <t>a vállalkozásnál a vállalkozás folytatásának elve egyértelműen érvényesül, ezt támasztja alá a</t>
  </si>
  <si>
    <t>mérlegkészítés időszaka alatti kiegyensúlyozott működés is.</t>
  </si>
  <si>
    <t>Vagyoni helyzet alakulása (eFt)</t>
  </si>
  <si>
    <t>1. Tartósan befektetett eszközök aránya</t>
  </si>
  <si>
    <t>Befektetett eszközök</t>
  </si>
  <si>
    <t>Eszközök összesen</t>
  </si>
  <si>
    <t xml:space="preserve">Saját tőke                </t>
  </si>
  <si>
    <t>3. Tárgyi eszközök hatékonysága</t>
  </si>
  <si>
    <t xml:space="preserve">Nettó árbevétel  </t>
  </si>
  <si>
    <t>Tárgyi eszközök</t>
  </si>
  <si>
    <t>4. Saját tőke aránya</t>
  </si>
  <si>
    <t xml:space="preserve">Saját tőke          </t>
  </si>
  <si>
    <t>Összes forrás</t>
  </si>
  <si>
    <t>5. Működő tőke</t>
  </si>
  <si>
    <t>Jegyzett tőke</t>
  </si>
  <si>
    <t>Működő tőke</t>
  </si>
  <si>
    <t>Tőketartalék</t>
  </si>
  <si>
    <t>Jegyzett de be nem fiz. Tőke (-)</t>
  </si>
  <si>
    <t>Eredménytartalék (+-)</t>
  </si>
  <si>
    <t>6. Működő tőke aránya</t>
  </si>
  <si>
    <t xml:space="preserve">Működő tőke  </t>
  </si>
  <si>
    <t>Nettó árbevétel</t>
  </si>
  <si>
    <t>Pénzügyi helyzet alakulása</t>
  </si>
  <si>
    <t>Rövid lejáratú kötelezettségek</t>
  </si>
  <si>
    <t xml:space="preserve">Forgóeszközök                            </t>
  </si>
  <si>
    <t>2. Hitelfedezettségi mutató</t>
  </si>
  <si>
    <t>Követelések+pénzeszközök</t>
  </si>
  <si>
    <t>3. Eladósodottság mértéke</t>
  </si>
  <si>
    <t>Kötelezettség</t>
  </si>
  <si>
    <t>Saját tőke</t>
  </si>
  <si>
    <t>Jövedelmezőség alakulása</t>
  </si>
  <si>
    <t>Egyéb bevételek (+)</t>
  </si>
  <si>
    <t>ÖSSZES BEVÉTEL</t>
  </si>
  <si>
    <t>Aktivált saját teljesítmény értéke (+)</t>
  </si>
  <si>
    <t>BRUTTÓ TERMELÉSI ÉRTÉK</t>
  </si>
  <si>
    <t>Anyagjellegű ráfordítás (-)</t>
  </si>
  <si>
    <t>HOZZÁADOTT ÉRTÉK</t>
  </si>
  <si>
    <t>Érttékcsökkenési leírás (-)</t>
  </si>
  <si>
    <t>NETTÓ TERMELÉSI ÉRTÉK</t>
  </si>
  <si>
    <t>Hozzáadott érték</t>
  </si>
  <si>
    <t>Szokásos vállalkozói eredmény</t>
  </si>
  <si>
    <t>Üzemi eredmény</t>
  </si>
  <si>
    <t>Anyagjellegű ráfordítások</t>
  </si>
  <si>
    <t>2. Specifikus rész</t>
  </si>
  <si>
    <t>a.) Mérleggel kapcsolatos kiegészítések</t>
  </si>
  <si>
    <t>Megnevezés</t>
  </si>
  <si>
    <t>Nyitó</t>
  </si>
  <si>
    <t>Növekedés</t>
  </si>
  <si>
    <t>Csökkenés</t>
  </si>
  <si>
    <t>Záró</t>
  </si>
  <si>
    <t>Ingatlanok</t>
  </si>
  <si>
    <t>Gépek ber.felsz.járművek</t>
  </si>
  <si>
    <t>Kisértékű eszközök</t>
  </si>
  <si>
    <t>Beruházások</t>
  </si>
  <si>
    <t>Befektetett pénzügyi eszközök</t>
  </si>
  <si>
    <t>Befektetett eszközök nyilvántartási értékének alakulása (eFt)</t>
  </si>
  <si>
    <t>Összesen</t>
  </si>
  <si>
    <t>Gépek ber.felsz. Járművek</t>
  </si>
  <si>
    <t>Befektetett eszközök értékcsökkenésének (értékvesztésének) alakulása (eFt)</t>
  </si>
  <si>
    <t>Értékvesztés a befektetett pénzügyi eszközöknél, készleteknél nem került elszámolásra, azt semmi</t>
  </si>
  <si>
    <t>Beruházások:</t>
  </si>
  <si>
    <t>Hátrasorolt eszközök, kötelezettségek nincsenek.</t>
  </si>
  <si>
    <t>A társaság semmilyen támogatásban nem részesült.</t>
  </si>
  <si>
    <t>Kutatás, kisérleti fejlesztés tárgyában nem merült fel költség, környezetvédelemmel kapcsolatosan el-</t>
  </si>
  <si>
    <t>3. Tájékoztató rész</t>
  </si>
  <si>
    <t>A Társaság ügyvezetői</t>
  </si>
  <si>
    <t>munkabér</t>
  </si>
  <si>
    <t>fizikai</t>
  </si>
  <si>
    <t>nem fizikai</t>
  </si>
  <si>
    <t>teljes munkaidős</t>
  </si>
  <si>
    <t>nem teljes munkaidős</t>
  </si>
  <si>
    <t>létszám</t>
  </si>
  <si>
    <t>személyi jell. egy.</t>
  </si>
  <si>
    <t>A társaság a mérlegkészítés időszakában is kiegyensúlyozottan működik.</t>
  </si>
  <si>
    <t xml:space="preserve">  PH</t>
  </si>
  <si>
    <t>2. Bef. eszközök fedezettsége (működés biztonsága)</t>
  </si>
  <si>
    <t>Személyi jellegű ráfordítások</t>
  </si>
  <si>
    <t>számolt költségek összege      0     eFt, jövőbeni várható kötelezettség nem lesz.</t>
  </si>
  <si>
    <t>4. Vevők átfutási ideje (nap)</t>
  </si>
  <si>
    <t>1. Hozam-és teljesítménymutató (eFt)</t>
  </si>
  <si>
    <t>belföldi magánszemély</t>
  </si>
  <si>
    <t>nem indokolta, nincs bef. Pü-i eszköz.</t>
  </si>
  <si>
    <t xml:space="preserve">kis értékű tárgyi eszközök, járművek, számítógépek . </t>
  </si>
  <si>
    <t>és egyéb berendezések.</t>
  </si>
  <si>
    <t>piaci értéken való értékelés lehetőségével, nincs értékhelyesbítés.</t>
  </si>
  <si>
    <t>Immateriális javak</t>
  </si>
  <si>
    <t>Tárgyi eszközöknél a csökkenés tervszerinti lineáris leírás.</t>
  </si>
  <si>
    <t>Folyamatos megrendelés, a konkurencia ellenére jó piaci pozíciók.</t>
  </si>
  <si>
    <t xml:space="preserve">A tárgyi eszközök nyilvántartási (könyvszerinti) értéke a bruttó értékre vetített lineáris </t>
  </si>
  <si>
    <t>a Társasági Adó tőrvényben "ajánlott" mértékkel egyezően kerültek megállapításra.</t>
  </si>
  <si>
    <t xml:space="preserve">leírási kulccsal számított értékcsökkenéssel csökkentett bruttó érték, a leírási kulcsok </t>
  </si>
  <si>
    <t>2. Eszközhatékonyság</t>
  </si>
  <si>
    <t>3. Eszközmegtérülés</t>
  </si>
  <si>
    <t>4. Működő tőke jövedelmezősége</t>
  </si>
  <si>
    <t>5. Árbevétel arányos jövedelmezőség</t>
  </si>
  <si>
    <t>6. Bérhányad</t>
  </si>
  <si>
    <t>7. Anyaghányad</t>
  </si>
  <si>
    <t>Egyéb ber.felsz.járművek</t>
  </si>
  <si>
    <t>Folyamatos stabil működés.</t>
  </si>
  <si>
    <t>Az értékelési eljárások a számviteli tőrvény alőírásainak betartásával kerültek kialakításra.</t>
  </si>
  <si>
    <t>azt semmi nem indokolta.</t>
  </si>
  <si>
    <t>valamennyi számviteli alapelv következetes betartásával, az alapelvektől a cég nem tért el,</t>
  </si>
  <si>
    <t>A mérlegre és az eredménykimutatásra egyaránt vonatkozik, hogy a bázis és tény adatok összehasonlíthatók</t>
  </si>
  <si>
    <t>elemzéshez valós következtetések vonhatók le a nyilvánosságra hozott adatokból.</t>
  </si>
  <si>
    <t>1. Likviditási ráta I. alakulása</t>
  </si>
  <si>
    <t>2. Likviditási ráta II. alakulása</t>
  </si>
  <si>
    <t>3. Likviditási mutató alakulása</t>
  </si>
  <si>
    <t>Kötelezettségek</t>
  </si>
  <si>
    <t xml:space="preserve">Forgóeszközök - Követelések                           </t>
  </si>
  <si>
    <t>1015 Budapest, Ostrom u. 16. Fsz/1.</t>
  </si>
  <si>
    <t>0 nap</t>
  </si>
  <si>
    <t>A Kft. mérlege "A" változatban, eredmény-kimutatása összköltségeljárással "A" változatban készült.</t>
  </si>
  <si>
    <t>Dr. Babai László</t>
  </si>
  <si>
    <t>ügyvezető</t>
  </si>
  <si>
    <t>Személyi jellegű ráfordítások állománycsoportonkénti bontásban (eFt)</t>
  </si>
  <si>
    <t xml:space="preserve">A cég Éves egyszerűsített beszámolóját Hernicz Józsefné (regisztrációs szám: 179825) állította össze. </t>
  </si>
  <si>
    <t>Lekötött Tartalék</t>
  </si>
  <si>
    <t>West HEALTH KFT.</t>
  </si>
  <si>
    <t>24237961-2-41</t>
  </si>
  <si>
    <t>01-09-997158</t>
  </si>
  <si>
    <t>Adózott eredmény (+-)</t>
  </si>
  <si>
    <t>A társaságnál felügyelő bizottság  nem működik jogszabályok szerint.</t>
  </si>
  <si>
    <t>A társaság 2022 évben minden eszközét felleltározta.</t>
  </si>
  <si>
    <t>Átlagos állományi létszám 2022-ben :  25 fő</t>
  </si>
  <si>
    <t>A társaság könyvvizsgálója: "SZÁMOK" Könyvvizsgáló, Könyvelő és Oktató KFT</t>
  </si>
  <si>
    <t>                                          8900. Zalaegerszeg Batthyány u.  regisztrációs száma:000983</t>
  </si>
  <si>
    <t>A cégbíróságon bejegyzett személyében felelős könyvvizsgáló Laczó  Géza  001035</t>
  </si>
  <si>
    <t xml:space="preserve">a személyében felelős  könyvvizsgáló tartós betegsége miatt  a könyvvizsgáló cég által kijelölt helyettes könyvvizsgáló </t>
  </si>
  <si>
    <t>Budapest, 2024. április 10.</t>
  </si>
  <si>
    <t>Csicsó Mária 8900. Zalaegerszeg Landorhegyi út 17  B   regisztrációs száma: 000999 végezte.</t>
  </si>
  <si>
    <t xml:space="preserve">A 2023 évi egyszerűsített éves beszámoló könyvvizsgálatát, a társaság közgyűlésével egyeztetve, elfogadva,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</si>
</sst>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u/>
      <sz val="10"/>
      <color indexed="8"/>
      <name val="Arial CE"/>
      <family val="2"/>
      <charset val="238"/>
    </font>
    <font>
      <sz val="8"/>
      <name val="Arial CE"/>
      <charset val="238"/>
    </font>
    <font>
      <b/>
      <i/>
      <sz val="14"/>
      <color indexed="8"/>
      <name val="Arial CE"/>
      <charset val="238"/>
    </font>
    <font>
      <b/>
      <sz val="10"/>
      <color indexed="8"/>
      <name val="Arial CE"/>
      <charset val="238"/>
    </font>
    <font>
      <i/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3" fontId="2" fillId="2" borderId="0" xfId="0" applyNumberFormat="1" applyFont="1" applyFill="1"/>
    <xf numFmtId="1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9" fontId="2" fillId="2" borderId="0" xfId="3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4" fontId="2" fillId="2" borderId="0" xfId="2" applyFont="1" applyFill="1" applyBorder="1"/>
    <xf numFmtId="3" fontId="2" fillId="2" borderId="0" xfId="0" applyNumberFormat="1" applyFont="1" applyFill="1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3" fontId="2" fillId="2" borderId="1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/>
    <xf numFmtId="3" fontId="2" fillId="2" borderId="0" xfId="0" applyNumberFormat="1" applyFont="1" applyFill="1" applyAlignment="1">
      <alignment horizont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horizontal="right"/>
    </xf>
    <xf numFmtId="0" fontId="2" fillId="0" borderId="0" xfId="0" applyFont="1"/>
    <xf numFmtId="0" fontId="0" fillId="3" borderId="0" xfId="0" applyFill="1"/>
    <xf numFmtId="165" fontId="2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14" fontId="2" fillId="2" borderId="0" xfId="0" applyNumberFormat="1" applyFont="1" applyFill="1"/>
    <xf numFmtId="0" fontId="5" fillId="2" borderId="0" xfId="0" applyFont="1" applyFill="1" applyAlignment="1">
      <alignment horizontal="center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3"/>
  <sheetViews>
    <sheetView tabSelected="1" topLeftCell="A231" zoomScaleNormal="100" workbookViewId="0">
      <selection activeCell="A244" sqref="A244"/>
    </sheetView>
  </sheetViews>
  <sheetFormatPr defaultColWidth="9.109375" defaultRowHeight="13.2" x14ac:dyDescent="0.25"/>
  <cols>
    <col min="1" max="2" width="9.109375" style="1"/>
    <col min="3" max="3" width="15.33203125" style="1" customWidth="1"/>
    <col min="4" max="4" width="10.109375" style="1" bestFit="1" customWidth="1"/>
    <col min="5" max="5" width="10.33203125" style="1" customWidth="1"/>
    <col min="6" max="6" width="11.44140625" style="1" customWidth="1"/>
    <col min="7" max="7" width="11.109375" style="1" customWidth="1"/>
    <col min="8" max="8" width="11.44140625" style="1" customWidth="1"/>
    <col min="9" max="16384" width="9.109375" style="1"/>
  </cols>
  <sheetData>
    <row r="1" spans="1:8" ht="17.399999999999999" x14ac:dyDescent="0.3">
      <c r="A1" s="29" t="s">
        <v>0</v>
      </c>
      <c r="B1" s="29"/>
      <c r="C1" s="29"/>
      <c r="D1" s="29"/>
      <c r="E1" s="29"/>
      <c r="F1" s="29"/>
      <c r="G1" s="29"/>
      <c r="H1" s="29"/>
    </row>
    <row r="2" spans="1:8" ht="17.399999999999999" x14ac:dyDescent="0.3">
      <c r="A2" s="2"/>
      <c r="B2" s="2"/>
      <c r="C2" s="2"/>
      <c r="D2" s="2"/>
      <c r="E2" s="2"/>
      <c r="F2" s="2"/>
      <c r="G2" s="2"/>
      <c r="H2" s="2"/>
    </row>
    <row r="4" spans="1:8" x14ac:dyDescent="0.25">
      <c r="A4" s="1" t="s">
        <v>1</v>
      </c>
      <c r="C4" s="3" t="s">
        <v>139</v>
      </c>
    </row>
    <row r="5" spans="1:8" x14ac:dyDescent="0.25">
      <c r="A5" s="1" t="s">
        <v>2</v>
      </c>
      <c r="C5" s="4" t="s">
        <v>140</v>
      </c>
    </row>
    <row r="6" spans="1:8" x14ac:dyDescent="0.25">
      <c r="A6" s="1" t="s">
        <v>3</v>
      </c>
      <c r="C6" s="22" t="s">
        <v>141</v>
      </c>
    </row>
    <row r="7" spans="1:8" x14ac:dyDescent="0.25">
      <c r="A7" s="1" t="s">
        <v>4</v>
      </c>
      <c r="C7" s="1" t="s">
        <v>131</v>
      </c>
    </row>
    <row r="9" spans="1:8" x14ac:dyDescent="0.25">
      <c r="A9" s="3" t="s">
        <v>6</v>
      </c>
    </row>
    <row r="11" spans="1:8" x14ac:dyDescent="0.25">
      <c r="A11" s="1" t="s">
        <v>7</v>
      </c>
      <c r="C11" s="5">
        <v>41298</v>
      </c>
    </row>
    <row r="12" spans="1:8" x14ac:dyDescent="0.25">
      <c r="A12" s="1" t="s">
        <v>5</v>
      </c>
      <c r="C12" s="1" t="s">
        <v>102</v>
      </c>
    </row>
    <row r="13" spans="1:8" x14ac:dyDescent="0.25">
      <c r="A13" s="1" t="s">
        <v>8</v>
      </c>
      <c r="C13" s="5">
        <v>45291</v>
      </c>
    </row>
    <row r="15" spans="1:8" x14ac:dyDescent="0.25">
      <c r="A15" s="1" t="s">
        <v>9</v>
      </c>
    </row>
    <row r="17" spans="1:1" x14ac:dyDescent="0.25">
      <c r="A17" s="1" t="s">
        <v>109</v>
      </c>
    </row>
    <row r="18" spans="1:1" x14ac:dyDescent="0.25">
      <c r="A18" s="1" t="s">
        <v>20</v>
      </c>
    </row>
    <row r="19" spans="1:1" x14ac:dyDescent="0.25">
      <c r="A19" s="1" t="s">
        <v>10</v>
      </c>
    </row>
    <row r="20" spans="1:1" x14ac:dyDescent="0.25">
      <c r="A20" s="1" t="s">
        <v>11</v>
      </c>
    </row>
    <row r="21" spans="1:1" x14ac:dyDescent="0.25">
      <c r="A21" s="1" t="s">
        <v>123</v>
      </c>
    </row>
    <row r="22" spans="1:1" x14ac:dyDescent="0.25">
      <c r="A22" s="1" t="s">
        <v>122</v>
      </c>
    </row>
    <row r="24" spans="1:1" x14ac:dyDescent="0.25">
      <c r="A24" s="1" t="s">
        <v>121</v>
      </c>
    </row>
    <row r="25" spans="1:1" x14ac:dyDescent="0.25">
      <c r="A25" s="1" t="s">
        <v>110</v>
      </c>
    </row>
    <row r="26" spans="1:1" x14ac:dyDescent="0.25">
      <c r="A26" s="1" t="s">
        <v>112</v>
      </c>
    </row>
    <row r="27" spans="1:1" x14ac:dyDescent="0.25">
      <c r="A27" s="1" t="s">
        <v>111</v>
      </c>
    </row>
    <row r="28" spans="1:1" x14ac:dyDescent="0.25">
      <c r="A28" s="1" t="s">
        <v>19</v>
      </c>
    </row>
    <row r="29" spans="1:1" x14ac:dyDescent="0.25">
      <c r="A29" s="1" t="s">
        <v>12</v>
      </c>
    </row>
    <row r="30" spans="1:1" x14ac:dyDescent="0.25">
      <c r="A30" s="1" t="s">
        <v>13</v>
      </c>
    </row>
    <row r="32" spans="1:1" x14ac:dyDescent="0.25">
      <c r="A32" s="1" t="s">
        <v>133</v>
      </c>
    </row>
    <row r="34" spans="1:4" x14ac:dyDescent="0.25">
      <c r="A34" s="1" t="s">
        <v>14</v>
      </c>
      <c r="D34" s="28">
        <v>45392</v>
      </c>
    </row>
    <row r="36" spans="1:4" x14ac:dyDescent="0.25">
      <c r="A36" s="1" t="s">
        <v>15</v>
      </c>
    </row>
    <row r="38" spans="1:4" x14ac:dyDescent="0.25">
      <c r="A38" s="1" t="s">
        <v>120</v>
      </c>
    </row>
    <row r="39" spans="1:4" x14ac:dyDescent="0.25">
      <c r="A39" s="1" t="s">
        <v>16</v>
      </c>
    </row>
    <row r="40" spans="1:4" x14ac:dyDescent="0.25">
      <c r="A40" s="1" t="s">
        <v>106</v>
      </c>
    </row>
    <row r="41" spans="1:4" x14ac:dyDescent="0.25">
      <c r="A41" s="1" t="s">
        <v>17</v>
      </c>
    </row>
    <row r="42" spans="1:4" x14ac:dyDescent="0.25">
      <c r="A42" s="1" t="s">
        <v>18</v>
      </c>
    </row>
    <row r="44" spans="1:4" x14ac:dyDescent="0.25">
      <c r="A44" s="1" t="s">
        <v>21</v>
      </c>
    </row>
    <row r="45" spans="1:4" x14ac:dyDescent="0.25">
      <c r="A45" s="1" t="s">
        <v>22</v>
      </c>
    </row>
    <row r="46" spans="1:4" x14ac:dyDescent="0.25">
      <c r="A46" s="1" t="s">
        <v>23</v>
      </c>
    </row>
    <row r="48" spans="1:4" x14ac:dyDescent="0.25">
      <c r="A48" s="1" t="s">
        <v>144</v>
      </c>
    </row>
    <row r="52" spans="1:9" x14ac:dyDescent="0.25">
      <c r="A52" s="3" t="s">
        <v>24</v>
      </c>
      <c r="E52" s="6">
        <v>2022</v>
      </c>
      <c r="G52" s="26">
        <v>2023</v>
      </c>
    </row>
    <row r="54" spans="1:9" x14ac:dyDescent="0.25">
      <c r="A54" s="1" t="s">
        <v>25</v>
      </c>
      <c r="F54" s="7">
        <f>+F56/F57</f>
        <v>0.69406294970665294</v>
      </c>
      <c r="H54" s="7">
        <f>G56/G57</f>
        <v>0.92031432344731456</v>
      </c>
    </row>
    <row r="56" spans="1:9" x14ac:dyDescent="0.25">
      <c r="A56" s="8" t="s">
        <v>26</v>
      </c>
      <c r="E56" s="4"/>
      <c r="F56" s="4">
        <v>564294</v>
      </c>
      <c r="G56" s="4">
        <v>1006268</v>
      </c>
    </row>
    <row r="57" spans="1:9" x14ac:dyDescent="0.25">
      <c r="A57" s="1" t="s">
        <v>27</v>
      </c>
      <c r="E57" s="4"/>
      <c r="F57" s="4">
        <v>813030</v>
      </c>
      <c r="G57" s="4">
        <v>1093396</v>
      </c>
    </row>
    <row r="58" spans="1:9" x14ac:dyDescent="0.25">
      <c r="E58" s="4"/>
      <c r="G58" s="4"/>
    </row>
    <row r="59" spans="1:9" x14ac:dyDescent="0.25">
      <c r="A59" s="1" t="s">
        <v>97</v>
      </c>
      <c r="E59" s="4"/>
      <c r="F59" s="7">
        <f>+F61/F62</f>
        <v>1.050771406394539</v>
      </c>
      <c r="G59" s="4"/>
      <c r="H59" s="7">
        <f>G61/G62</f>
        <v>0.6994399106401078</v>
      </c>
    </row>
    <row r="60" spans="1:9" x14ac:dyDescent="0.25">
      <c r="E60" s="4"/>
      <c r="F60" s="9"/>
      <c r="G60" s="4"/>
      <c r="H60" s="9"/>
    </row>
    <row r="61" spans="1:9" x14ac:dyDescent="0.25">
      <c r="A61" s="8" t="s">
        <v>28</v>
      </c>
      <c r="E61" s="4"/>
      <c r="F61" s="4">
        <v>592944</v>
      </c>
      <c r="G61" s="4">
        <v>703824</v>
      </c>
      <c r="H61" s="9"/>
    </row>
    <row r="62" spans="1:9" x14ac:dyDescent="0.25">
      <c r="A62" s="1" t="s">
        <v>26</v>
      </c>
      <c r="E62" s="4"/>
      <c r="F62" s="24">
        <f>F56</f>
        <v>564294</v>
      </c>
      <c r="G62" s="4">
        <f>G56</f>
        <v>1006268</v>
      </c>
      <c r="H62" s="9"/>
    </row>
    <row r="63" spans="1:9" x14ac:dyDescent="0.25">
      <c r="E63" s="4"/>
      <c r="F63" s="9"/>
      <c r="G63" s="4"/>
      <c r="H63" s="9"/>
      <c r="I63" s="4"/>
    </row>
    <row r="64" spans="1:9" x14ac:dyDescent="0.25">
      <c r="A64" s="1" t="s">
        <v>29</v>
      </c>
      <c r="E64" s="4"/>
      <c r="F64" s="7">
        <f>+F66/F67</f>
        <v>2.0639505745345859</v>
      </c>
      <c r="G64" s="4"/>
      <c r="H64" s="7">
        <f>G66/G67</f>
        <v>1.8726482096505217</v>
      </c>
    </row>
    <row r="65" spans="1:8" x14ac:dyDescent="0.25">
      <c r="E65" s="4"/>
      <c r="G65" s="4"/>
    </row>
    <row r="66" spans="1:8" x14ac:dyDescent="0.25">
      <c r="A66" s="8" t="s">
        <v>30</v>
      </c>
      <c r="E66" s="4"/>
      <c r="F66" s="4">
        <v>906000</v>
      </c>
      <c r="G66" s="4">
        <v>924165</v>
      </c>
    </row>
    <row r="67" spans="1:8" x14ac:dyDescent="0.25">
      <c r="A67" s="1" t="s">
        <v>31</v>
      </c>
      <c r="E67" s="4"/>
      <c r="F67" s="4">
        <v>438964</v>
      </c>
      <c r="G67" s="4">
        <v>493507</v>
      </c>
    </row>
    <row r="68" spans="1:8" x14ac:dyDescent="0.25">
      <c r="E68" s="4"/>
      <c r="G68" s="4"/>
    </row>
    <row r="69" spans="1:8" x14ac:dyDescent="0.25">
      <c r="A69" s="1" t="s">
        <v>32</v>
      </c>
      <c r="E69" s="4"/>
      <c r="F69" s="7">
        <f>+F71/F72</f>
        <v>0.72930150178960185</v>
      </c>
      <c r="G69" s="4"/>
      <c r="H69" s="7">
        <f>G71/G72</f>
        <v>0.64370456815280097</v>
      </c>
    </row>
    <row r="70" spans="1:8" x14ac:dyDescent="0.25">
      <c r="E70" s="4"/>
      <c r="F70" s="9"/>
      <c r="G70" s="4"/>
      <c r="H70" s="9"/>
    </row>
    <row r="71" spans="1:8" x14ac:dyDescent="0.25">
      <c r="A71" s="8" t="s">
        <v>33</v>
      </c>
      <c r="E71" s="4"/>
      <c r="F71" s="23">
        <f>F61</f>
        <v>592944</v>
      </c>
      <c r="G71" s="4">
        <f>G61</f>
        <v>703824</v>
      </c>
    </row>
    <row r="72" spans="1:8" x14ac:dyDescent="0.25">
      <c r="A72" s="1" t="s">
        <v>34</v>
      </c>
      <c r="E72" s="4"/>
      <c r="F72" s="23">
        <f>F57</f>
        <v>813030</v>
      </c>
      <c r="G72" s="4">
        <f>G57</f>
        <v>1093396</v>
      </c>
    </row>
    <row r="73" spans="1:8" x14ac:dyDescent="0.25">
      <c r="E73" s="4"/>
      <c r="G73" s="4"/>
    </row>
    <row r="74" spans="1:8" x14ac:dyDescent="0.25">
      <c r="A74" s="1" t="s">
        <v>35</v>
      </c>
      <c r="E74" s="4"/>
      <c r="G74" s="4"/>
    </row>
    <row r="75" spans="1:8" x14ac:dyDescent="0.25">
      <c r="E75" s="4"/>
      <c r="G75" s="4"/>
    </row>
    <row r="76" spans="1:8" x14ac:dyDescent="0.25">
      <c r="A76" s="1" t="s">
        <v>36</v>
      </c>
      <c r="E76" s="4"/>
      <c r="F76" s="25">
        <v>3000</v>
      </c>
      <c r="G76" s="4">
        <v>3000</v>
      </c>
      <c r="H76" s="10"/>
    </row>
    <row r="77" spans="1:8" x14ac:dyDescent="0.25">
      <c r="A77" s="11" t="s">
        <v>39</v>
      </c>
      <c r="E77" s="4"/>
      <c r="F77" s="25">
        <v>0</v>
      </c>
      <c r="G77" s="4">
        <v>0</v>
      </c>
      <c r="H77" s="10"/>
    </row>
    <row r="78" spans="1:8" x14ac:dyDescent="0.25">
      <c r="A78" s="1" t="s">
        <v>38</v>
      </c>
      <c r="E78" s="4"/>
      <c r="F78" s="25">
        <v>0</v>
      </c>
      <c r="G78" s="4">
        <v>0</v>
      </c>
      <c r="H78" s="10"/>
    </row>
    <row r="79" spans="1:8" x14ac:dyDescent="0.25">
      <c r="A79" s="1" t="s">
        <v>138</v>
      </c>
      <c r="E79" s="4"/>
      <c r="F79" s="25">
        <v>0</v>
      </c>
      <c r="G79" s="4">
        <v>0</v>
      </c>
      <c r="H79" s="10"/>
    </row>
    <row r="80" spans="1:8" x14ac:dyDescent="0.25">
      <c r="A80" s="1" t="s">
        <v>40</v>
      </c>
      <c r="E80" s="4"/>
      <c r="F80" s="4">
        <v>452477</v>
      </c>
      <c r="G80" s="4">
        <v>589644</v>
      </c>
      <c r="H80" s="10"/>
    </row>
    <row r="81" spans="1:9" x14ac:dyDescent="0.25">
      <c r="A81" s="8" t="s">
        <v>142</v>
      </c>
      <c r="E81" s="4"/>
      <c r="F81" s="4">
        <v>137467</v>
      </c>
      <c r="G81" s="4">
        <v>111180</v>
      </c>
      <c r="H81" s="10"/>
    </row>
    <row r="82" spans="1:9" x14ac:dyDescent="0.25">
      <c r="A82" s="1" t="s">
        <v>37</v>
      </c>
      <c r="E82" s="4"/>
      <c r="F82" s="25">
        <f>F76-F77+F78+F80+F81+F79</f>
        <v>592944</v>
      </c>
      <c r="G82" s="4">
        <f>G76-G77+G78+G80+G81+G79</f>
        <v>703824</v>
      </c>
      <c r="H82" s="10"/>
    </row>
    <row r="83" spans="1:9" x14ac:dyDescent="0.25">
      <c r="E83" s="18"/>
      <c r="F83" s="10"/>
      <c r="G83" s="18"/>
      <c r="H83" s="10"/>
    </row>
    <row r="84" spans="1:9" x14ac:dyDescent="0.25">
      <c r="A84" s="1" t="s">
        <v>41</v>
      </c>
      <c r="E84" s="4"/>
      <c r="F84" s="7">
        <f>+F86/F87</f>
        <v>0.72930150178960185</v>
      </c>
      <c r="G84" s="4"/>
      <c r="H84" s="7">
        <f>G86/G87</f>
        <v>0.64370456815280097</v>
      </c>
      <c r="I84" s="9"/>
    </row>
    <row r="85" spans="1:9" x14ac:dyDescent="0.25">
      <c r="E85" s="4"/>
      <c r="F85" s="9"/>
      <c r="G85" s="4"/>
      <c r="H85" s="9"/>
      <c r="I85" s="9"/>
    </row>
    <row r="86" spans="1:9" x14ac:dyDescent="0.25">
      <c r="A86" s="8" t="s">
        <v>42</v>
      </c>
      <c r="E86" s="4"/>
      <c r="F86" s="24">
        <f>F82</f>
        <v>592944</v>
      </c>
      <c r="G86" s="4">
        <f>G82</f>
        <v>703824</v>
      </c>
      <c r="H86" s="9"/>
      <c r="I86" s="9"/>
    </row>
    <row r="87" spans="1:9" x14ac:dyDescent="0.25">
      <c r="A87" s="1" t="s">
        <v>34</v>
      </c>
      <c r="E87" s="4"/>
      <c r="F87" s="24">
        <f>+F72</f>
        <v>813030</v>
      </c>
      <c r="G87" s="4">
        <f>+G72</f>
        <v>1093396</v>
      </c>
      <c r="H87" s="9"/>
      <c r="I87" s="9"/>
    </row>
    <row r="88" spans="1:9" x14ac:dyDescent="0.25">
      <c r="E88" s="4"/>
      <c r="F88" s="9"/>
      <c r="G88" s="4"/>
      <c r="H88" s="9"/>
      <c r="I88" s="9"/>
    </row>
    <row r="89" spans="1:9" x14ac:dyDescent="0.25">
      <c r="E89" s="4"/>
      <c r="G89" s="4"/>
    </row>
    <row r="90" spans="1:9" x14ac:dyDescent="0.25">
      <c r="A90" s="3" t="s">
        <v>44</v>
      </c>
      <c r="E90" s="4"/>
      <c r="F90" s="9"/>
      <c r="G90" s="4"/>
      <c r="H90" s="9"/>
      <c r="I90" s="9"/>
    </row>
    <row r="91" spans="1:9" x14ac:dyDescent="0.25">
      <c r="E91" s="4"/>
      <c r="F91" s="9"/>
      <c r="G91" s="4"/>
      <c r="H91" s="9"/>
      <c r="I91" s="9"/>
    </row>
    <row r="92" spans="1:9" x14ac:dyDescent="0.25">
      <c r="A92" s="1" t="s">
        <v>126</v>
      </c>
      <c r="E92" s="4"/>
      <c r="F92" s="7">
        <f>+F94/F95</f>
        <v>2.7075958461237017</v>
      </c>
      <c r="G92" s="4"/>
      <c r="H92" s="7">
        <f>G94/G95</f>
        <v>0.92710073527064552</v>
      </c>
      <c r="I92" s="9"/>
    </row>
    <row r="93" spans="1:9" x14ac:dyDescent="0.25">
      <c r="E93" s="4"/>
      <c r="G93" s="4"/>
    </row>
    <row r="94" spans="1:9" x14ac:dyDescent="0.25">
      <c r="A94" s="8" t="s">
        <v>46</v>
      </c>
      <c r="E94" s="4"/>
      <c r="F94" s="4">
        <v>248736</v>
      </c>
      <c r="G94" s="4">
        <v>87128</v>
      </c>
    </row>
    <row r="95" spans="1:9" x14ac:dyDescent="0.25">
      <c r="A95" s="1" t="s">
        <v>45</v>
      </c>
      <c r="E95" s="4"/>
      <c r="F95" s="4">
        <v>91866</v>
      </c>
      <c r="G95" s="4">
        <v>93979</v>
      </c>
    </row>
    <row r="96" spans="1:9" x14ac:dyDescent="0.25">
      <c r="E96" s="4"/>
      <c r="G96" s="4"/>
    </row>
    <row r="97" spans="1:8" x14ac:dyDescent="0.25">
      <c r="A97" s="1" t="s">
        <v>127</v>
      </c>
      <c r="E97" s="4"/>
      <c r="F97" s="7">
        <f>+F99/F100</f>
        <v>1.2617072692835216</v>
      </c>
      <c r="G97" s="4"/>
      <c r="H97" s="7">
        <f>G99/G100</f>
        <v>0.45354813309356345</v>
      </c>
    </row>
    <row r="98" spans="1:8" x14ac:dyDescent="0.25">
      <c r="E98" s="4"/>
      <c r="G98" s="4"/>
    </row>
    <row r="99" spans="1:8" x14ac:dyDescent="0.25">
      <c r="A99" s="8" t="s">
        <v>130</v>
      </c>
      <c r="E99" s="4"/>
      <c r="F99" s="4">
        <f>248736-132828</f>
        <v>115908</v>
      </c>
      <c r="G99" s="4">
        <v>42624</v>
      </c>
    </row>
    <row r="100" spans="1:8" x14ac:dyDescent="0.25">
      <c r="A100" s="1" t="s">
        <v>45</v>
      </c>
      <c r="E100" s="4"/>
      <c r="F100" s="23">
        <f>+F95</f>
        <v>91866</v>
      </c>
      <c r="G100" s="4">
        <f>+G95</f>
        <v>93979</v>
      </c>
    </row>
    <row r="101" spans="1:8" x14ac:dyDescent="0.25">
      <c r="E101" s="4"/>
      <c r="G101" s="4"/>
    </row>
    <row r="102" spans="1:8" x14ac:dyDescent="0.25">
      <c r="A102" s="1" t="s">
        <v>128</v>
      </c>
      <c r="E102" s="4"/>
      <c r="F102" s="7">
        <f>+F104/F105</f>
        <v>1.2069992915303913</v>
      </c>
      <c r="G102" s="4"/>
      <c r="H102" s="7">
        <f>G104/G105</f>
        <v>0.23557594815209368</v>
      </c>
    </row>
    <row r="103" spans="1:8" x14ac:dyDescent="0.25">
      <c r="E103" s="4"/>
      <c r="G103" s="4"/>
    </row>
    <row r="104" spans="1:8" x14ac:dyDescent="0.25">
      <c r="A104" s="8" t="s">
        <v>46</v>
      </c>
      <c r="E104" s="4"/>
      <c r="F104" s="23">
        <f>F94</f>
        <v>248736</v>
      </c>
      <c r="G104" s="4">
        <f>G94</f>
        <v>87128</v>
      </c>
    </row>
    <row r="105" spans="1:8" x14ac:dyDescent="0.25">
      <c r="A105" s="1" t="s">
        <v>129</v>
      </c>
      <c r="E105" s="4"/>
      <c r="F105" s="4">
        <v>206078</v>
      </c>
      <c r="G105" s="4">
        <v>369851</v>
      </c>
    </row>
    <row r="106" spans="1:8" x14ac:dyDescent="0.25">
      <c r="E106" s="4"/>
      <c r="G106" s="4"/>
    </row>
    <row r="107" spans="1:8" x14ac:dyDescent="0.25">
      <c r="A107" s="1" t="s">
        <v>47</v>
      </c>
      <c r="E107" s="4"/>
      <c r="F107" s="7">
        <f>+F109/F110</f>
        <v>2.7075958461237017</v>
      </c>
      <c r="G107" s="4"/>
      <c r="H107" s="7">
        <f>G109/G110</f>
        <v>0.92710073527064552</v>
      </c>
    </row>
    <row r="108" spans="1:8" x14ac:dyDescent="0.25">
      <c r="E108" s="4"/>
      <c r="F108" s="9"/>
      <c r="G108" s="4"/>
      <c r="H108" s="9"/>
    </row>
    <row r="109" spans="1:8" x14ac:dyDescent="0.25">
      <c r="A109" s="8" t="s">
        <v>48</v>
      </c>
      <c r="E109" s="4"/>
      <c r="F109" s="24">
        <f>+F94</f>
        <v>248736</v>
      </c>
      <c r="G109" s="4">
        <f>+G94</f>
        <v>87128</v>
      </c>
      <c r="H109" s="9"/>
    </row>
    <row r="110" spans="1:8" x14ac:dyDescent="0.25">
      <c r="A110" s="1" t="s">
        <v>45</v>
      </c>
      <c r="E110" s="4"/>
      <c r="F110" s="24">
        <f>F95</f>
        <v>91866</v>
      </c>
      <c r="G110" s="4">
        <f>G95</f>
        <v>93979</v>
      </c>
      <c r="H110" s="9"/>
    </row>
    <row r="111" spans="1:8" x14ac:dyDescent="0.25">
      <c r="E111" s="4"/>
      <c r="F111" s="24"/>
      <c r="G111" s="4"/>
      <c r="H111" s="9"/>
    </row>
    <row r="112" spans="1:8" x14ac:dyDescent="0.25">
      <c r="A112" s="1" t="s">
        <v>49</v>
      </c>
      <c r="E112" s="4"/>
      <c r="F112" s="7">
        <f>+F114/F115</f>
        <v>0.34755052753717047</v>
      </c>
      <c r="G112" s="4"/>
      <c r="H112" s="7">
        <f>G114/G115</f>
        <v>0.5254879060674259</v>
      </c>
    </row>
    <row r="113" spans="1:8" x14ac:dyDescent="0.25">
      <c r="E113" s="4"/>
      <c r="F113" s="9"/>
      <c r="G113" s="4"/>
      <c r="H113" s="9"/>
    </row>
    <row r="114" spans="1:8" x14ac:dyDescent="0.25">
      <c r="A114" s="8" t="s">
        <v>50</v>
      </c>
      <c r="E114" s="4"/>
      <c r="F114" s="24">
        <f>F105</f>
        <v>206078</v>
      </c>
      <c r="G114" s="4">
        <f>G105</f>
        <v>369851</v>
      </c>
      <c r="H114" s="9"/>
    </row>
    <row r="115" spans="1:8" x14ac:dyDescent="0.25">
      <c r="A115" s="1" t="s">
        <v>51</v>
      </c>
      <c r="E115" s="4"/>
      <c r="F115" s="24">
        <f>F71</f>
        <v>592944</v>
      </c>
      <c r="G115" s="4">
        <f>G71</f>
        <v>703824</v>
      </c>
      <c r="H115" s="9"/>
    </row>
    <row r="116" spans="1:8" x14ac:dyDescent="0.25">
      <c r="E116" s="4"/>
      <c r="F116" s="9"/>
      <c r="G116" s="4"/>
      <c r="H116" s="9"/>
    </row>
    <row r="117" spans="1:8" x14ac:dyDescent="0.25">
      <c r="A117" s="1" t="s">
        <v>100</v>
      </c>
      <c r="E117" s="4"/>
      <c r="F117" s="7" t="s">
        <v>132</v>
      </c>
      <c r="G117" s="4"/>
      <c r="H117" s="7" t="s">
        <v>132</v>
      </c>
    </row>
    <row r="118" spans="1:8" x14ac:dyDescent="0.25">
      <c r="E118" s="4"/>
      <c r="F118" s="9"/>
      <c r="G118" s="4"/>
      <c r="H118" s="9"/>
    </row>
    <row r="119" spans="1:8" x14ac:dyDescent="0.25">
      <c r="A119" s="8"/>
      <c r="E119" s="4"/>
      <c r="F119" s="9"/>
      <c r="G119" s="4"/>
      <c r="H119" s="9"/>
    </row>
    <row r="120" spans="1:8" x14ac:dyDescent="0.25">
      <c r="A120" s="1" t="s">
        <v>43</v>
      </c>
      <c r="E120" s="4"/>
      <c r="F120" s="24">
        <f>F66</f>
        <v>906000</v>
      </c>
      <c r="G120" s="4">
        <f>G66</f>
        <v>924165</v>
      </c>
      <c r="H120" s="9"/>
    </row>
    <row r="121" spans="1:8" x14ac:dyDescent="0.25">
      <c r="E121" s="4"/>
      <c r="F121" s="9"/>
      <c r="G121" s="4"/>
      <c r="H121" s="9"/>
    </row>
    <row r="122" spans="1:8" x14ac:dyDescent="0.25">
      <c r="E122" s="4"/>
      <c r="F122" s="9"/>
      <c r="G122" s="4"/>
      <c r="H122" s="9"/>
    </row>
    <row r="123" spans="1:8" x14ac:dyDescent="0.25">
      <c r="A123" s="3" t="s">
        <v>52</v>
      </c>
      <c r="E123" s="4"/>
      <c r="G123" s="4"/>
    </row>
    <row r="124" spans="1:8" x14ac:dyDescent="0.25">
      <c r="E124" s="4"/>
      <c r="G124" s="4"/>
    </row>
    <row r="125" spans="1:8" x14ac:dyDescent="0.25">
      <c r="A125" s="1" t="s">
        <v>101</v>
      </c>
      <c r="E125" s="4"/>
      <c r="G125" s="4"/>
    </row>
    <row r="126" spans="1:8" x14ac:dyDescent="0.25">
      <c r="E126" s="4"/>
      <c r="G126" s="4"/>
    </row>
    <row r="127" spans="1:8" x14ac:dyDescent="0.25">
      <c r="A127" s="1" t="s">
        <v>43</v>
      </c>
      <c r="E127" s="4"/>
      <c r="F127" s="23">
        <f>F66</f>
        <v>906000</v>
      </c>
      <c r="G127" s="4">
        <f>G66</f>
        <v>924165</v>
      </c>
    </row>
    <row r="128" spans="1:8" x14ac:dyDescent="0.25">
      <c r="A128" s="1" t="s">
        <v>53</v>
      </c>
      <c r="E128" s="4"/>
      <c r="F128" s="23">
        <v>0</v>
      </c>
      <c r="G128" s="4">
        <v>0</v>
      </c>
    </row>
    <row r="129" spans="1:8" x14ac:dyDescent="0.25">
      <c r="A129" s="1" t="s">
        <v>54</v>
      </c>
      <c r="E129" s="4"/>
      <c r="F129" s="23">
        <f>F127+F128</f>
        <v>906000</v>
      </c>
      <c r="G129" s="4">
        <f>G127+G128</f>
        <v>924165</v>
      </c>
    </row>
    <row r="130" spans="1:8" x14ac:dyDescent="0.25">
      <c r="A130" s="1" t="s">
        <v>55</v>
      </c>
      <c r="E130" s="4"/>
      <c r="F130" s="23">
        <v>0</v>
      </c>
      <c r="G130" s="4">
        <v>0</v>
      </c>
    </row>
    <row r="131" spans="1:8" x14ac:dyDescent="0.25">
      <c r="A131" s="1" t="s">
        <v>56</v>
      </c>
      <c r="E131" s="4"/>
      <c r="F131" s="23">
        <f>F129+F130</f>
        <v>906000</v>
      </c>
      <c r="G131" s="4">
        <f>G129+G130</f>
        <v>924165</v>
      </c>
    </row>
    <row r="132" spans="1:8" x14ac:dyDescent="0.25">
      <c r="A132" s="1" t="s">
        <v>57</v>
      </c>
      <c r="E132" s="4"/>
      <c r="F132" s="4">
        <v>500414</v>
      </c>
      <c r="G132" s="4">
        <v>533552</v>
      </c>
    </row>
    <row r="133" spans="1:8" x14ac:dyDescent="0.25">
      <c r="A133" s="1" t="s">
        <v>58</v>
      </c>
      <c r="E133" s="4"/>
      <c r="F133" s="23">
        <f>F131-F132</f>
        <v>405586</v>
      </c>
      <c r="G133" s="4">
        <f>G131-G132</f>
        <v>390613</v>
      </c>
    </row>
    <row r="134" spans="1:8" x14ac:dyDescent="0.25">
      <c r="A134" s="1" t="s">
        <v>59</v>
      </c>
      <c r="E134" s="4"/>
      <c r="F134" s="4">
        <v>24558</v>
      </c>
      <c r="G134" s="4">
        <v>25745</v>
      </c>
    </row>
    <row r="135" spans="1:8" x14ac:dyDescent="0.25">
      <c r="A135" s="1" t="s">
        <v>60</v>
      </c>
      <c r="E135" s="4"/>
      <c r="F135" s="23">
        <f>F133-F134</f>
        <v>381028</v>
      </c>
      <c r="G135" s="4">
        <f>G133-G134</f>
        <v>364868</v>
      </c>
    </row>
    <row r="136" spans="1:8" x14ac:dyDescent="0.25">
      <c r="E136" s="4"/>
      <c r="G136" s="4"/>
    </row>
    <row r="137" spans="1:8" x14ac:dyDescent="0.25">
      <c r="A137" s="1" t="s">
        <v>113</v>
      </c>
      <c r="E137" s="4"/>
      <c r="F137" s="7">
        <f>+F139/F140</f>
        <v>0.92396187386664963</v>
      </c>
      <c r="G137" s="4"/>
      <c r="H137" s="7">
        <f>G139/G140</f>
        <v>0.79150447714014194</v>
      </c>
    </row>
    <row r="138" spans="1:8" x14ac:dyDescent="0.25">
      <c r="E138" s="4"/>
      <c r="F138" s="9"/>
      <c r="G138" s="4"/>
      <c r="H138" s="9"/>
    </row>
    <row r="139" spans="1:8" x14ac:dyDescent="0.25">
      <c r="A139" s="8" t="s">
        <v>61</v>
      </c>
      <c r="E139" s="4"/>
      <c r="F139" s="24">
        <f>F133</f>
        <v>405586</v>
      </c>
      <c r="G139" s="4">
        <f>G133</f>
        <v>390613</v>
      </c>
      <c r="H139" s="9"/>
    </row>
    <row r="140" spans="1:8" x14ac:dyDescent="0.25">
      <c r="A140" s="1" t="s">
        <v>31</v>
      </c>
      <c r="E140" s="4"/>
      <c r="F140" s="24">
        <f>F67</f>
        <v>438964</v>
      </c>
      <c r="G140" s="4">
        <f>G67</f>
        <v>493507</v>
      </c>
      <c r="H140" s="9"/>
    </row>
    <row r="141" spans="1:8" x14ac:dyDescent="0.25">
      <c r="E141" s="4"/>
      <c r="F141" s="9"/>
      <c r="G141" s="4"/>
      <c r="H141" s="9"/>
    </row>
    <row r="142" spans="1:8" x14ac:dyDescent="0.25">
      <c r="A142" s="1" t="s">
        <v>114</v>
      </c>
      <c r="E142" s="4"/>
      <c r="F142" s="7">
        <f>+F144/F145</f>
        <v>2.0639505745345859</v>
      </c>
      <c r="G142" s="4"/>
      <c r="H142" s="7">
        <f>G144/G145</f>
        <v>1.8726482096505217</v>
      </c>
    </row>
    <row r="143" spans="1:8" x14ac:dyDescent="0.25">
      <c r="E143" s="4"/>
      <c r="F143" s="9"/>
      <c r="G143" s="4"/>
      <c r="H143" s="9"/>
    </row>
    <row r="144" spans="1:8" x14ac:dyDescent="0.25">
      <c r="A144" s="8" t="s">
        <v>30</v>
      </c>
      <c r="E144" s="4"/>
      <c r="F144" s="24">
        <f>F66</f>
        <v>906000</v>
      </c>
      <c r="G144" s="4">
        <f>G66</f>
        <v>924165</v>
      </c>
      <c r="H144" s="9"/>
    </row>
    <row r="145" spans="1:8" x14ac:dyDescent="0.25">
      <c r="A145" s="1" t="s">
        <v>31</v>
      </c>
      <c r="E145" s="4"/>
      <c r="F145" s="24">
        <f>F67</f>
        <v>438964</v>
      </c>
      <c r="G145" s="4">
        <f>G67</f>
        <v>493507</v>
      </c>
      <c r="H145" s="9"/>
    </row>
    <row r="146" spans="1:8" x14ac:dyDescent="0.25">
      <c r="E146" s="4"/>
      <c r="F146" s="9"/>
      <c r="G146" s="4"/>
      <c r="H146" s="9"/>
    </row>
    <row r="147" spans="1:8" x14ac:dyDescent="0.25">
      <c r="A147" s="1" t="s">
        <v>115</v>
      </c>
      <c r="E147" s="4"/>
      <c r="F147" s="7">
        <f>+F149/F150</f>
        <v>0.26677224156075446</v>
      </c>
      <c r="G147" s="4"/>
      <c r="H147" s="7">
        <f>G149/G150</f>
        <v>0.18296335447498238</v>
      </c>
    </row>
    <row r="148" spans="1:8" x14ac:dyDescent="0.25">
      <c r="E148" s="4"/>
      <c r="F148" s="9"/>
      <c r="G148" s="4"/>
      <c r="H148" s="9"/>
    </row>
    <row r="149" spans="1:8" x14ac:dyDescent="0.25">
      <c r="A149" s="8" t="s">
        <v>62</v>
      </c>
      <c r="E149" s="4"/>
      <c r="F149" s="4">
        <v>158181</v>
      </c>
      <c r="G149" s="4">
        <v>128774</v>
      </c>
      <c r="H149" s="9"/>
    </row>
    <row r="150" spans="1:8" x14ac:dyDescent="0.25">
      <c r="A150" s="1" t="s">
        <v>37</v>
      </c>
      <c r="E150" s="4"/>
      <c r="F150" s="24">
        <f>+F71</f>
        <v>592944</v>
      </c>
      <c r="G150" s="4">
        <f>+G71</f>
        <v>703824</v>
      </c>
      <c r="H150" s="9"/>
    </row>
    <row r="151" spans="1:8" x14ac:dyDescent="0.25">
      <c r="E151" s="4"/>
      <c r="F151" s="9"/>
      <c r="G151" s="4"/>
      <c r="H151" s="9"/>
    </row>
    <row r="152" spans="1:8" x14ac:dyDescent="0.25">
      <c r="A152" s="1" t="s">
        <v>116</v>
      </c>
      <c r="E152" s="4"/>
      <c r="F152" s="7">
        <f>+F154/F155</f>
        <v>0.18088410596026491</v>
      </c>
      <c r="G152" s="4"/>
      <c r="H152" s="7">
        <f>G154/G155</f>
        <v>0.13405831209794788</v>
      </c>
    </row>
    <row r="153" spans="1:8" x14ac:dyDescent="0.25">
      <c r="E153" s="4"/>
      <c r="F153" s="9"/>
      <c r="G153" s="4"/>
      <c r="H153" s="9"/>
    </row>
    <row r="154" spans="1:8" x14ac:dyDescent="0.25">
      <c r="A154" s="8" t="s">
        <v>63</v>
      </c>
      <c r="E154" s="4"/>
      <c r="F154" s="4">
        <v>163881</v>
      </c>
      <c r="G154" s="4">
        <v>123892</v>
      </c>
      <c r="H154" s="9"/>
    </row>
    <row r="155" spans="1:8" x14ac:dyDescent="0.25">
      <c r="A155" s="1" t="s">
        <v>43</v>
      </c>
      <c r="E155" s="4"/>
      <c r="F155" s="24">
        <f>F66</f>
        <v>906000</v>
      </c>
      <c r="G155" s="4">
        <f>G66</f>
        <v>924165</v>
      </c>
      <c r="H155" s="9"/>
    </row>
    <row r="156" spans="1:8" x14ac:dyDescent="0.25">
      <c r="E156" s="4"/>
      <c r="F156" s="9"/>
      <c r="G156" s="4"/>
      <c r="H156" s="9"/>
    </row>
    <row r="157" spans="1:8" x14ac:dyDescent="0.25">
      <c r="A157" s="1" t="s">
        <v>117</v>
      </c>
      <c r="E157" s="4"/>
      <c r="F157" s="7">
        <f>+F159/F160</f>
        <v>0.22939183222958057</v>
      </c>
      <c r="G157" s="4"/>
      <c r="H157" s="7">
        <f>G159/G160</f>
        <v>0.25065978477869211</v>
      </c>
    </row>
    <row r="158" spans="1:8" x14ac:dyDescent="0.25">
      <c r="E158" s="4"/>
      <c r="F158" s="9"/>
      <c r="G158" s="4"/>
      <c r="H158" s="9"/>
    </row>
    <row r="159" spans="1:8" x14ac:dyDescent="0.25">
      <c r="A159" s="8" t="s">
        <v>98</v>
      </c>
      <c r="E159" s="4"/>
      <c r="F159" s="4">
        <v>207829</v>
      </c>
      <c r="G159" s="4">
        <v>231651</v>
      </c>
      <c r="H159" s="9"/>
    </row>
    <row r="160" spans="1:8" x14ac:dyDescent="0.25">
      <c r="A160" s="1" t="s">
        <v>43</v>
      </c>
      <c r="E160" s="4"/>
      <c r="F160" s="24">
        <f>F66</f>
        <v>906000</v>
      </c>
      <c r="G160" s="4">
        <f>G66</f>
        <v>924165</v>
      </c>
      <c r="H160" s="9"/>
    </row>
    <row r="161" spans="1:8" x14ac:dyDescent="0.25">
      <c r="E161" s="4"/>
      <c r="F161" s="9"/>
      <c r="G161" s="4"/>
      <c r="H161" s="9"/>
    </row>
    <row r="162" spans="1:8" x14ac:dyDescent="0.25">
      <c r="A162" s="1" t="s">
        <v>118</v>
      </c>
      <c r="E162" s="4"/>
      <c r="F162" s="7">
        <f>+F164/F165</f>
        <v>0.55233333333333334</v>
      </c>
      <c r="G162" s="4"/>
      <c r="H162" s="7">
        <f>G164/G165</f>
        <v>0.57733413405614797</v>
      </c>
    </row>
    <row r="163" spans="1:8" x14ac:dyDescent="0.25">
      <c r="E163" s="4"/>
      <c r="G163" s="4"/>
    </row>
    <row r="164" spans="1:8" x14ac:dyDescent="0.25">
      <c r="A164" s="8" t="s">
        <v>64</v>
      </c>
      <c r="E164" s="4"/>
      <c r="F164" s="23">
        <f>F132</f>
        <v>500414</v>
      </c>
      <c r="G164" s="4">
        <f>G132</f>
        <v>533552</v>
      </c>
    </row>
    <row r="165" spans="1:8" x14ac:dyDescent="0.25">
      <c r="A165" s="1" t="s">
        <v>43</v>
      </c>
      <c r="E165" s="4"/>
      <c r="F165" s="23">
        <f>F66</f>
        <v>906000</v>
      </c>
      <c r="G165" s="4">
        <f>G66</f>
        <v>924165</v>
      </c>
    </row>
    <row r="168" spans="1:8" x14ac:dyDescent="0.25">
      <c r="A168" s="3" t="s">
        <v>65</v>
      </c>
      <c r="B168" s="3"/>
    </row>
    <row r="170" spans="1:8" x14ac:dyDescent="0.25">
      <c r="A170" s="1" t="s">
        <v>124</v>
      </c>
    </row>
    <row r="171" spans="1:8" x14ac:dyDescent="0.25">
      <c r="A171" s="1" t="s">
        <v>125</v>
      </c>
    </row>
    <row r="173" spans="1:8" x14ac:dyDescent="0.25">
      <c r="A173" s="1" t="s">
        <v>66</v>
      </c>
    </row>
    <row r="175" spans="1:8" x14ac:dyDescent="0.25">
      <c r="A175" s="27" t="s">
        <v>77</v>
      </c>
    </row>
    <row r="177" spans="1:14" x14ac:dyDescent="0.25">
      <c r="A177" s="1" t="s">
        <v>67</v>
      </c>
      <c r="E177" s="1" t="s">
        <v>68</v>
      </c>
      <c r="F177" s="1" t="s">
        <v>69</v>
      </c>
      <c r="G177" s="6" t="s">
        <v>70</v>
      </c>
      <c r="H177" s="6" t="s">
        <v>71</v>
      </c>
    </row>
    <row r="178" spans="1:14" x14ac:dyDescent="0.25">
      <c r="H178" s="6"/>
    </row>
    <row r="179" spans="1:14" x14ac:dyDescent="0.25">
      <c r="A179" s="1" t="s">
        <v>107</v>
      </c>
      <c r="E179" s="13">
        <v>0</v>
      </c>
      <c r="F179" s="13">
        <v>0</v>
      </c>
      <c r="G179" s="13">
        <v>0</v>
      </c>
      <c r="H179" s="14">
        <f>+E179+F179-G179</f>
        <v>0</v>
      </c>
      <c r="N179" s="6"/>
    </row>
    <row r="180" spans="1:14" x14ac:dyDescent="0.25">
      <c r="A180" s="1" t="s">
        <v>72</v>
      </c>
      <c r="E180" s="4">
        <v>213811</v>
      </c>
      <c r="F180" s="4">
        <f>194532+220</f>
        <v>194752</v>
      </c>
      <c r="G180" s="4">
        <v>6105</v>
      </c>
      <c r="H180" s="14">
        <f t="shared" ref="H180:H185" si="0">+E180+F180-G180</f>
        <v>402458</v>
      </c>
      <c r="K180" s="4"/>
      <c r="L180" s="4"/>
      <c r="M180" s="4"/>
      <c r="N180" s="12"/>
    </row>
    <row r="181" spans="1:14" x14ac:dyDescent="0.25">
      <c r="A181" s="1" t="s">
        <v>73</v>
      </c>
      <c r="E181" s="15">
        <v>47874</v>
      </c>
      <c r="F181" s="15">
        <f>435+421+467</f>
        <v>1323</v>
      </c>
      <c r="G181" s="15">
        <v>23907</v>
      </c>
      <c r="H181" s="14">
        <f t="shared" si="0"/>
        <v>25290</v>
      </c>
      <c r="I181" s="4"/>
      <c r="K181" s="4"/>
      <c r="L181" s="4"/>
      <c r="M181" s="4"/>
      <c r="N181" s="12"/>
    </row>
    <row r="182" spans="1:14" x14ac:dyDescent="0.25">
      <c r="A182" s="1" t="s">
        <v>119</v>
      </c>
      <c r="E182" s="15">
        <v>20345</v>
      </c>
      <c r="F182" s="15">
        <f>17255-12853</f>
        <v>4402</v>
      </c>
      <c r="G182" s="15">
        <v>4846</v>
      </c>
      <c r="H182" s="14">
        <f t="shared" si="0"/>
        <v>19901</v>
      </c>
      <c r="K182" s="4"/>
      <c r="L182" s="4"/>
      <c r="M182" s="4"/>
      <c r="N182" s="12"/>
    </row>
    <row r="183" spans="1:14" x14ac:dyDescent="0.25">
      <c r="A183" s="1" t="s">
        <v>74</v>
      </c>
      <c r="E183" s="4">
        <v>0</v>
      </c>
      <c r="F183" s="4">
        <f>17063-16774</f>
        <v>289</v>
      </c>
      <c r="G183" s="4">
        <v>289</v>
      </c>
      <c r="H183" s="14">
        <f t="shared" si="0"/>
        <v>0</v>
      </c>
      <c r="K183" s="4"/>
      <c r="L183" s="4"/>
      <c r="M183" s="4"/>
      <c r="N183" s="12"/>
    </row>
    <row r="184" spans="1:14" x14ac:dyDescent="0.25">
      <c r="A184" s="1" t="s">
        <v>75</v>
      </c>
      <c r="E184" s="15">
        <v>156934</v>
      </c>
      <c r="F184" s="15"/>
      <c r="G184" s="15">
        <v>111077</v>
      </c>
      <c r="H184" s="14">
        <f t="shared" si="0"/>
        <v>45857</v>
      </c>
      <c r="K184" s="4"/>
      <c r="L184" s="4"/>
      <c r="M184" s="4"/>
      <c r="N184" s="12"/>
    </row>
    <row r="185" spans="1:14" x14ac:dyDescent="0.25">
      <c r="A185" s="1" t="s">
        <v>76</v>
      </c>
      <c r="E185" s="15">
        <v>0</v>
      </c>
      <c r="F185" s="15">
        <v>0</v>
      </c>
      <c r="G185" s="15">
        <v>0</v>
      </c>
      <c r="H185" s="14">
        <f t="shared" si="0"/>
        <v>0</v>
      </c>
      <c r="K185" s="4"/>
      <c r="L185" s="4"/>
      <c r="M185" s="4"/>
      <c r="N185" s="12"/>
    </row>
    <row r="186" spans="1:14" x14ac:dyDescent="0.25">
      <c r="A186" s="17" t="s">
        <v>78</v>
      </c>
      <c r="E186" s="19">
        <f>SUM(E179:E185)</f>
        <v>438964</v>
      </c>
      <c r="F186" s="19">
        <f>SUM(F179:F185)</f>
        <v>200766</v>
      </c>
      <c r="G186" s="19">
        <f>SUM(G179:G185)</f>
        <v>146224</v>
      </c>
      <c r="H186" s="19">
        <f>SUM(H179:H185)</f>
        <v>493506</v>
      </c>
      <c r="K186" s="19"/>
      <c r="L186" s="19"/>
      <c r="M186" s="19"/>
      <c r="N186" s="20"/>
    </row>
    <row r="187" spans="1:14" x14ac:dyDescent="0.25">
      <c r="K187" s="4"/>
    </row>
    <row r="188" spans="1:14" x14ac:dyDescent="0.25">
      <c r="A188" s="27" t="s">
        <v>80</v>
      </c>
      <c r="G188" s="4"/>
      <c r="H188" s="4"/>
      <c r="I188" s="4"/>
    </row>
    <row r="189" spans="1:14" x14ac:dyDescent="0.25">
      <c r="J189" s="4"/>
    </row>
    <row r="190" spans="1:14" x14ac:dyDescent="0.25">
      <c r="A190" s="1" t="s">
        <v>67</v>
      </c>
      <c r="E190" s="1" t="s">
        <v>68</v>
      </c>
      <c r="F190" s="1" t="s">
        <v>69</v>
      </c>
      <c r="G190" s="1" t="s">
        <v>70</v>
      </c>
      <c r="H190" s="6" t="s">
        <v>71</v>
      </c>
    </row>
    <row r="191" spans="1:14" x14ac:dyDescent="0.25">
      <c r="H191" s="6"/>
      <c r="M191" s="4"/>
      <c r="N191" s="4"/>
    </row>
    <row r="192" spans="1:14" x14ac:dyDescent="0.25">
      <c r="A192" s="1" t="s">
        <v>107</v>
      </c>
      <c r="E192" s="13">
        <v>0</v>
      </c>
      <c r="F192" s="13">
        <v>0</v>
      </c>
      <c r="G192" s="13">
        <v>0</v>
      </c>
      <c r="H192" s="14">
        <f>+E192+F192-G192</f>
        <v>0</v>
      </c>
      <c r="N192" s="6"/>
    </row>
    <row r="193" spans="1:14" x14ac:dyDescent="0.25">
      <c r="A193" s="1" t="s">
        <v>72</v>
      </c>
      <c r="E193" s="4">
        <v>13192</v>
      </c>
      <c r="F193" s="4">
        <v>6105</v>
      </c>
      <c r="G193" s="4"/>
      <c r="H193" s="14">
        <f t="shared" ref="H193:H198" si="1">+E193+F193-G193</f>
        <v>19297</v>
      </c>
      <c r="K193" s="4"/>
      <c r="L193" s="4"/>
      <c r="M193" s="4"/>
      <c r="N193" s="12"/>
    </row>
    <row r="194" spans="1:14" x14ac:dyDescent="0.25">
      <c r="A194" s="1" t="s">
        <v>79</v>
      </c>
      <c r="E194" s="15">
        <v>112932</v>
      </c>
      <c r="F194" s="15">
        <v>14505</v>
      </c>
      <c r="G194" s="15"/>
      <c r="H194" s="14">
        <f t="shared" si="1"/>
        <v>127437</v>
      </c>
      <c r="K194" s="4"/>
      <c r="L194" s="4"/>
      <c r="M194" s="4"/>
      <c r="N194" s="12"/>
    </row>
    <row r="195" spans="1:14" x14ac:dyDescent="0.25">
      <c r="A195" s="1" t="s">
        <v>119</v>
      </c>
      <c r="E195" s="15">
        <v>12524</v>
      </c>
      <c r="F195" s="15">
        <v>4846</v>
      </c>
      <c r="G195" s="15"/>
      <c r="H195" s="14">
        <f t="shared" si="1"/>
        <v>17370</v>
      </c>
      <c r="K195" s="4"/>
      <c r="L195" s="4"/>
      <c r="M195" s="4"/>
      <c r="N195" s="12"/>
    </row>
    <row r="196" spans="1:14" x14ac:dyDescent="0.25">
      <c r="A196" s="1" t="s">
        <v>74</v>
      </c>
      <c r="E196" s="4">
        <v>12846</v>
      </c>
      <c r="F196" s="4">
        <v>289</v>
      </c>
      <c r="G196" s="4"/>
      <c r="H196" s="14">
        <f t="shared" si="1"/>
        <v>13135</v>
      </c>
      <c r="K196" s="4"/>
      <c r="L196" s="4"/>
      <c r="M196" s="4"/>
      <c r="N196" s="12"/>
    </row>
    <row r="197" spans="1:14" x14ac:dyDescent="0.25">
      <c r="A197" s="1" t="s">
        <v>75</v>
      </c>
      <c r="E197" s="15">
        <v>0</v>
      </c>
      <c r="F197" s="15">
        <v>0</v>
      </c>
      <c r="G197" s="15">
        <v>0</v>
      </c>
      <c r="H197" s="14">
        <f t="shared" si="1"/>
        <v>0</v>
      </c>
      <c r="K197" s="4"/>
      <c r="L197" s="4"/>
      <c r="M197" s="4"/>
      <c r="N197" s="12"/>
    </row>
    <row r="198" spans="1:14" x14ac:dyDescent="0.25">
      <c r="A198" s="1" t="s">
        <v>76</v>
      </c>
      <c r="E198" s="15">
        <v>0</v>
      </c>
      <c r="F198" s="15">
        <v>0</v>
      </c>
      <c r="G198" s="15">
        <v>0</v>
      </c>
      <c r="H198" s="14">
        <f t="shared" si="1"/>
        <v>0</v>
      </c>
      <c r="K198" s="4"/>
      <c r="L198" s="4"/>
      <c r="M198" s="4"/>
      <c r="N198" s="12"/>
    </row>
    <row r="199" spans="1:14" x14ac:dyDescent="0.25">
      <c r="A199" s="17" t="s">
        <v>78</v>
      </c>
      <c r="E199" s="16">
        <f>SUM(E192:E198)</f>
        <v>151494</v>
      </c>
      <c r="F199" s="16">
        <f>SUM(F192:F198)</f>
        <v>25745</v>
      </c>
      <c r="G199" s="16">
        <f>SUM(G192:G198)</f>
        <v>0</v>
      </c>
      <c r="H199" s="16">
        <f>SUM(H192:H198)</f>
        <v>177239</v>
      </c>
      <c r="K199" s="19"/>
      <c r="L199" s="19"/>
      <c r="M199" s="19"/>
      <c r="N199" s="20"/>
    </row>
    <row r="200" spans="1:14" x14ac:dyDescent="0.25">
      <c r="H200" s="6"/>
    </row>
    <row r="201" spans="1:14" x14ac:dyDescent="0.25">
      <c r="A201" s="1" t="s">
        <v>108</v>
      </c>
      <c r="F201" s="4"/>
    </row>
    <row r="202" spans="1:14" x14ac:dyDescent="0.25">
      <c r="A202" s="1" t="s">
        <v>81</v>
      </c>
    </row>
    <row r="203" spans="1:14" x14ac:dyDescent="0.25">
      <c r="A203" s="1" t="s">
        <v>103</v>
      </c>
    </row>
    <row r="204" spans="1:14" x14ac:dyDescent="0.25">
      <c r="A204" s="1" t="s">
        <v>82</v>
      </c>
      <c r="C204" s="1" t="s">
        <v>104</v>
      </c>
    </row>
    <row r="205" spans="1:14" x14ac:dyDescent="0.25">
      <c r="C205" s="1" t="s">
        <v>105</v>
      </c>
    </row>
    <row r="207" spans="1:14" x14ac:dyDescent="0.25">
      <c r="A207" s="1" t="s">
        <v>83</v>
      </c>
    </row>
    <row r="212" spans="1:1" x14ac:dyDescent="0.25">
      <c r="A212" s="1" t="s">
        <v>84</v>
      </c>
    </row>
    <row r="213" spans="1:1" x14ac:dyDescent="0.25">
      <c r="A213" s="1" t="s">
        <v>85</v>
      </c>
    </row>
    <row r="214" spans="1:1" x14ac:dyDescent="0.25">
      <c r="A214" s="1" t="s">
        <v>99</v>
      </c>
    </row>
    <row r="217" spans="1:1" x14ac:dyDescent="0.25">
      <c r="A217" s="3" t="s">
        <v>86</v>
      </c>
    </row>
    <row r="219" spans="1:1" x14ac:dyDescent="0.25">
      <c r="A219" s="1" t="s">
        <v>87</v>
      </c>
    </row>
    <row r="220" spans="1:1" x14ac:dyDescent="0.25">
      <c r="A220" s="1" t="s">
        <v>134</v>
      </c>
    </row>
    <row r="225" spans="1:10" x14ac:dyDescent="0.25">
      <c r="A225" s="21" t="s">
        <v>136</v>
      </c>
    </row>
    <row r="227" spans="1:10" x14ac:dyDescent="0.25">
      <c r="A227" s="1" t="s">
        <v>67</v>
      </c>
      <c r="D227" s="1" t="s">
        <v>93</v>
      </c>
      <c r="E227" s="1" t="s">
        <v>88</v>
      </c>
      <c r="F227" s="1" t="s">
        <v>94</v>
      </c>
    </row>
    <row r="229" spans="1:10" x14ac:dyDescent="0.25">
      <c r="A229" s="1" t="s">
        <v>89</v>
      </c>
      <c r="D229" s="1">
        <v>2</v>
      </c>
      <c r="E229" s="4">
        <v>19875</v>
      </c>
      <c r="F229" s="4">
        <v>0</v>
      </c>
    </row>
    <row r="230" spans="1:10" x14ac:dyDescent="0.25">
      <c r="A230" s="1" t="s">
        <v>90</v>
      </c>
      <c r="D230" s="1">
        <v>23</v>
      </c>
      <c r="E230" s="4">
        <v>211776</v>
      </c>
      <c r="F230" s="4">
        <v>0</v>
      </c>
      <c r="I230" s="4"/>
    </row>
    <row r="231" spans="1:10" x14ac:dyDescent="0.25">
      <c r="A231" s="1" t="s">
        <v>91</v>
      </c>
      <c r="D231" s="1">
        <v>21</v>
      </c>
      <c r="E231" s="4">
        <v>219230</v>
      </c>
      <c r="F231" s="4">
        <v>0</v>
      </c>
    </row>
    <row r="232" spans="1:10" x14ac:dyDescent="0.25">
      <c r="A232" s="1" t="s">
        <v>92</v>
      </c>
      <c r="D232" s="1">
        <v>4</v>
      </c>
      <c r="E232" s="4">
        <v>12421</v>
      </c>
      <c r="F232" s="4">
        <v>0</v>
      </c>
      <c r="G232" s="4"/>
    </row>
    <row r="233" spans="1:10" x14ac:dyDescent="0.25">
      <c r="E233" s="4"/>
      <c r="F233" s="4"/>
      <c r="I233" s="4"/>
    </row>
    <row r="234" spans="1:10" x14ac:dyDescent="0.25">
      <c r="A234" s="1" t="s">
        <v>78</v>
      </c>
      <c r="D234" s="1">
        <f>D231+D232</f>
        <v>25</v>
      </c>
      <c r="E234" s="4">
        <f>E231+E232</f>
        <v>231651</v>
      </c>
      <c r="F234" s="4">
        <f>F231+F232</f>
        <v>0</v>
      </c>
      <c r="I234" s="4"/>
    </row>
    <row r="236" spans="1:10" x14ac:dyDescent="0.25">
      <c r="A236" s="21" t="s">
        <v>145</v>
      </c>
    </row>
    <row r="238" spans="1:10" x14ac:dyDescent="0.25">
      <c r="A238" s="1" t="s">
        <v>143</v>
      </c>
    </row>
    <row r="239" spans="1:10" s="21" customFormat="1" x14ac:dyDescent="0.25">
      <c r="A239" s="21" t="s">
        <v>137</v>
      </c>
    </row>
    <row r="240" spans="1:10" x14ac:dyDescent="0.25">
      <c r="A240" t="s">
        <v>146</v>
      </c>
      <c r="B240" s="21"/>
      <c r="C240" s="21"/>
      <c r="D240" s="21"/>
      <c r="E240" s="21"/>
      <c r="F240" s="21"/>
      <c r="G240" s="21"/>
      <c r="H240" s="21"/>
      <c r="I240" s="21"/>
      <c r="J240" s="21"/>
    </row>
    <row r="241" spans="1:7" x14ac:dyDescent="0.25">
      <c r="A241" t="s">
        <v>147</v>
      </c>
    </row>
    <row r="242" spans="1:7" x14ac:dyDescent="0.25">
      <c r="A242" t="s">
        <v>148</v>
      </c>
    </row>
    <row r="243" spans="1:7" x14ac:dyDescent="0.25">
      <c r="A243" t="s">
        <v>152</v>
      </c>
    </row>
    <row r="244" spans="1:7" x14ac:dyDescent="0.25">
      <c r="A244" t="s">
        <v>149</v>
      </c>
    </row>
    <row r="245" spans="1:7" x14ac:dyDescent="0.25">
      <c r="A245" t="s">
        <v>151</v>
      </c>
    </row>
    <row r="246" spans="1:7" x14ac:dyDescent="0.25">
      <c r="A246" s="1" t="s">
        <v>95</v>
      </c>
    </row>
    <row r="249" spans="1:7" x14ac:dyDescent="0.25">
      <c r="A249" s="1" t="s">
        <v>150</v>
      </c>
    </row>
    <row r="251" spans="1:7" x14ac:dyDescent="0.25">
      <c r="E251" s="1" t="s">
        <v>96</v>
      </c>
    </row>
    <row r="253" spans="1:7" x14ac:dyDescent="0.25">
      <c r="G253" s="1" t="s">
        <v>135</v>
      </c>
    </row>
  </sheetData>
  <mergeCells count="1">
    <mergeCell ref="A1:H1"/>
  </mergeCells>
  <phoneticPr fontId="4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6-SZINT</dc:creator>
  <cp:lastModifiedBy>Balázs Hernicz</cp:lastModifiedBy>
  <cp:lastPrinted>2024-05-23T07:26:23Z</cp:lastPrinted>
  <dcterms:created xsi:type="dcterms:W3CDTF">2002-04-11T09:00:26Z</dcterms:created>
  <dcterms:modified xsi:type="dcterms:W3CDTF">2024-05-23T13:48:09Z</dcterms:modified>
</cp:coreProperties>
</file>