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267949d67b6e6ec/D/AAügyfél/IT For Health Kft/2023/Zárás/"/>
    </mc:Choice>
  </mc:AlternateContent>
  <xr:revisionPtr revIDLastSave="112" documentId="8_{ED8279C3-9875-42D8-AB9D-113C78F57AB6}" xr6:coauthVersionLast="47" xr6:coauthVersionMax="47" xr10:uidLastSave="{DE8ACCF1-F14B-406E-BBEF-9AD511FF62B0}"/>
  <bookViews>
    <workbookView xWindow="33855" yWindow="0" windowWidth="23745" windowHeight="15600" tabRatio="599" firstSheet="1" activeTab="2" xr2:uid="{00000000-000D-0000-FFFF-FFFF00000000}"/>
  </bookViews>
  <sheets>
    <sheet name="Nyitólap" sheetId="31" r:id="rId1"/>
    <sheet name="Beviteli oldal" sheetId="2" r:id="rId2"/>
    <sheet name="EgyszÉvesBeszámoló" sheetId="32" r:id="rId3"/>
    <sheet name="EgyszÉvesMérleg&quot;A&quot;" sheetId="14" r:id="rId4"/>
    <sheet name="EgyszÉvesEredmÖsszktg&quot;A&quot;" sheetId="16" r:id="rId5"/>
  </sheets>
  <definedNames>
    <definedName name="_xlnm.Print_Area" localSheetId="4">'EgyszÉvesEredmÖsszktg"A"'!$A$1:$F$38</definedName>
    <definedName name="_xlnm.Print_Area" localSheetId="3">'EgyszÉvesMérleg"A"'!$A$1:$F$64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4" l="1"/>
  <c r="F45" i="14"/>
  <c r="H35" i="16"/>
  <c r="H34" i="16"/>
  <c r="H30" i="16"/>
  <c r="F14" i="16"/>
  <c r="L15" i="16" s="1"/>
  <c r="J26" i="16"/>
  <c r="F9" i="16"/>
  <c r="D9" i="16"/>
  <c r="F39" i="14"/>
  <c r="D39" i="14"/>
  <c r="L11" i="16"/>
  <c r="J11" i="16"/>
  <c r="J12" i="16" s="1"/>
  <c r="M25" i="16"/>
  <c r="M23" i="16"/>
  <c r="K21" i="16"/>
  <c r="I15" i="16"/>
  <c r="I16" i="16" s="1"/>
  <c r="H11" i="16"/>
  <c r="C12" i="32" l="1"/>
  <c r="C4" i="16"/>
  <c r="C1" i="16"/>
  <c r="C1" i="14"/>
  <c r="C31" i="14" s="1"/>
  <c r="C4" i="14"/>
  <c r="C34" i="14" s="1"/>
  <c r="F50" i="14"/>
  <c r="D25" i="16"/>
  <c r="D21" i="16"/>
  <c r="D18" i="16"/>
  <c r="D15" i="14"/>
  <c r="D11" i="14"/>
  <c r="D41" i="14"/>
  <c r="D50" i="14"/>
  <c r="B30" i="32"/>
  <c r="C14" i="32"/>
  <c r="B5" i="32"/>
  <c r="C31" i="16"/>
  <c r="C8" i="16"/>
  <c r="C24" i="14"/>
  <c r="C58" i="14" s="1"/>
  <c r="C8" i="14"/>
  <c r="C38" i="14" s="1"/>
  <c r="F25" i="16"/>
  <c r="E25" i="16"/>
  <c r="F21" i="16"/>
  <c r="E21" i="16"/>
  <c r="E22" i="16" s="1"/>
  <c r="F18" i="16"/>
  <c r="E18" i="16"/>
  <c r="E50" i="14"/>
  <c r="E41" i="14"/>
  <c r="F15" i="14"/>
  <c r="E15" i="14"/>
  <c r="F11" i="14"/>
  <c r="E11" i="14"/>
  <c r="E22" i="14"/>
  <c r="E56" i="14" l="1"/>
  <c r="E26" i="16"/>
  <c r="E28" i="16" s="1"/>
  <c r="F22" i="14"/>
  <c r="F22" i="16"/>
  <c r="F26" i="16" s="1"/>
  <c r="F27" i="16" s="1"/>
  <c r="D22" i="16"/>
  <c r="D26" i="16" s="1"/>
  <c r="D28" i="16" s="1"/>
  <c r="D29" i="16" s="1"/>
  <c r="D56" i="14"/>
  <c r="D22" i="14"/>
  <c r="F28" i="16" l="1"/>
  <c r="F29" i="16" s="1"/>
  <c r="F48" i="14" s="1"/>
  <c r="F41" i="14" l="1"/>
  <c r="F56" i="14" s="1"/>
  <c r="H6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  <comment ref="D34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sharedStrings.xml><?xml version="1.0" encoding="utf-8"?>
<sst xmlns="http://schemas.openxmlformats.org/spreadsheetml/2006/main" count="186" uniqueCount="115">
  <si>
    <t>A.</t>
  </si>
  <si>
    <t>Befektetett eszközök</t>
  </si>
  <si>
    <t>I.</t>
  </si>
  <si>
    <t>II.</t>
  </si>
  <si>
    <t>III.</t>
  </si>
  <si>
    <t>B.</t>
  </si>
  <si>
    <t>Forgóeszközök</t>
  </si>
  <si>
    <t>IV.</t>
  </si>
  <si>
    <t>C.</t>
  </si>
  <si>
    <t>Aktív időbeli elhatárolások</t>
  </si>
  <si>
    <t>Eszközök összesen</t>
  </si>
  <si>
    <t>D.</t>
  </si>
  <si>
    <t>Saját tőke</t>
  </si>
  <si>
    <t>V.</t>
  </si>
  <si>
    <t>VI.</t>
  </si>
  <si>
    <t>VII.</t>
  </si>
  <si>
    <t>E.</t>
  </si>
  <si>
    <t>Céltartalékok</t>
  </si>
  <si>
    <t>F.</t>
  </si>
  <si>
    <t>Kötelezettségek</t>
  </si>
  <si>
    <t>G.</t>
  </si>
  <si>
    <t>Passzív időbeli elhatárolások</t>
  </si>
  <si>
    <t>Források összesen</t>
  </si>
  <si>
    <t>A tétel megnevezése</t>
  </si>
  <si>
    <t>adatok E Ft-ban</t>
  </si>
  <si>
    <t>a</t>
  </si>
  <si>
    <t>b</t>
  </si>
  <si>
    <t>c</t>
  </si>
  <si>
    <t>d</t>
  </si>
  <si>
    <t>e</t>
  </si>
  <si>
    <t>Statisztikai számjel</t>
  </si>
  <si>
    <t>Cégjegyzék száma</t>
  </si>
  <si>
    <t>RÖVID LEJÁRATÚ KÖTELEZETTSÉGEK</t>
  </si>
  <si>
    <t>HÁTRASOROLT KÖTELEZETTSÉGEK</t>
  </si>
  <si>
    <t>JEGYZETT TŐKE</t>
  </si>
  <si>
    <t>JEGYZETT, DE MÉG BE NEM FIZETETT TŐKE (-)</t>
  </si>
  <si>
    <t>TŐKETARTALÉK</t>
  </si>
  <si>
    <t>EREDMÉNYTARTALÉK</t>
  </si>
  <si>
    <t>LEKÖTÖTT TARTALÉK</t>
  </si>
  <si>
    <t>ÉRTÉKELÉSI TARTALÉK</t>
  </si>
  <si>
    <t>MÉRLEG SZERINTI EREDMÉNY</t>
  </si>
  <si>
    <t>PÉNZESZKÖZÖK</t>
  </si>
  <si>
    <t>KÉSZLETEK</t>
  </si>
  <si>
    <t>KÖVETELÉSEK</t>
  </si>
  <si>
    <t>Sor-szám</t>
  </si>
  <si>
    <t>IMMATERIÁLIS JAVAK</t>
  </si>
  <si>
    <t xml:space="preserve">TÁRGYI ESZKÖZÖK </t>
  </si>
  <si>
    <t>BEFEKTETETT PÉNZÜGYI ESZKÖZÖK</t>
  </si>
  <si>
    <t>Keltezés:</t>
  </si>
  <si>
    <t>a vállalkozás vezetője (képviselője)</t>
  </si>
  <si>
    <t>P.H.</t>
  </si>
  <si>
    <t>Előző év(ek) módosí-tásai</t>
  </si>
  <si>
    <t>Statisztikai számjel:</t>
  </si>
  <si>
    <t>Cégjegyzék száma:</t>
  </si>
  <si>
    <t>A vállalkozás megnevezése:</t>
  </si>
  <si>
    <t>HOSSZÚ LEJÁRATÚ KÖTELEZETTSÉGEK</t>
  </si>
  <si>
    <t>Egyéb bevételek</t>
  </si>
  <si>
    <t xml:space="preserve">Értékcsökkenési leírás </t>
  </si>
  <si>
    <t>Egyéb ráfordítások</t>
  </si>
  <si>
    <t>VIII.</t>
  </si>
  <si>
    <t>IX.</t>
  </si>
  <si>
    <t>X.</t>
  </si>
  <si>
    <t>Rendkívüli bevételek</t>
  </si>
  <si>
    <t>XI.</t>
  </si>
  <si>
    <t>Rendkívüli ráfordítások</t>
  </si>
  <si>
    <t>Adófizetési kötelezettség</t>
  </si>
  <si>
    <t>PÉNZÜGYI MŰVELETEK EREDMÉNYE (VIII-IX)</t>
  </si>
  <si>
    <t>RENDKÍVÜLI EREDMÉNY (X-XI)</t>
  </si>
  <si>
    <t>ÜZEMI (ÜZLETI) TEVÉKENYSÉG EREDMÉNYE  (I±II+III-IV-V-VI-VII)</t>
  </si>
  <si>
    <t>SZOKÁSOS VÁLLALKOZÁSI EREDMÉNY (±A±B)</t>
  </si>
  <si>
    <t>ADÓZÁS ELŐTTI EREDMÉNY (±C±D)</t>
  </si>
  <si>
    <t>ADÓZOTT EREDMÉNY (±E-XII)</t>
  </si>
  <si>
    <t>Személyi jellegű ráfordítások</t>
  </si>
  <si>
    <t>Értékesítés nettó árbevétele</t>
  </si>
  <si>
    <t>Aktivált saját teljesítmények értéke</t>
  </si>
  <si>
    <t>Anyagjellegű ráfordítások</t>
  </si>
  <si>
    <t>Pénzügyi műveletek bevételei</t>
  </si>
  <si>
    <t>Pénzügyi műveletek ráfordításai</t>
  </si>
  <si>
    <t>A beszámoló fordulónapja:</t>
  </si>
  <si>
    <t>A vállalkozás címe:</t>
  </si>
  <si>
    <t>Telefonszáma:</t>
  </si>
  <si>
    <t>Éves beszámoló</t>
  </si>
  <si>
    <t>Mérleg "A"</t>
  </si>
  <si>
    <t>Mérleg "B"</t>
  </si>
  <si>
    <t>Eredménykimutatás forgalmi költség eljárással "A"</t>
  </si>
  <si>
    <t>Eredménykimutatás forgalmi költség eljárással "B"</t>
  </si>
  <si>
    <t>Egyszerűsített éves beszámoló</t>
  </si>
  <si>
    <t>Összevont (konszolidált) beszámoló</t>
  </si>
  <si>
    <t>Cash flow kimutatás</t>
  </si>
  <si>
    <t>Kérjük töltse ki vállalkozása adatait:</t>
  </si>
  <si>
    <t>Az alábbi gombok segítségével a megfelelő beszámolósémát hívhatja be:</t>
  </si>
  <si>
    <t>Eredménykimutatás összköltség eljárással "A"</t>
  </si>
  <si>
    <t>Eredménykimutatás összköltség eljárással "B"</t>
  </si>
  <si>
    <t>Tisztelt felhasználó!</t>
  </si>
  <si>
    <t>Ön a további lapokon található kitölthető beszámolósémák segítségével könnyebben tehet eleget beszámolókészítési és közzétételi kötelezettségének.</t>
  </si>
  <si>
    <t>Sikeres kitöltést kívánunk!</t>
  </si>
  <si>
    <t>A sémák használata során szükséges az Excel program alapszintű ismerete. Az alsó füleken jelzett további munkafüzetlapokra egyszerű rákattintással tud rálépni. Javasoljuk, hogy elsőként a "Beviteli oldal" jelzetű munkafüzetlapra kattintson, s ott adja meg vállalkozása adatait. Ezek az adatok automatikusan beíródnak a sémák megfelelő rovataiba, így könnyítve meg a kitöltést. Az adatok kitöltése után közvetlenül is eljuthat a megfelelő sémához a lapon található, a sémák neve mellett elhelyezett gombok segítségével. Mindegyik beszámolótipushoz tartozik egy címlap, mely a megfelelő gomb megnyomásával előhívható az előzőekhez hasonlóan. A sémákban csak a színezett cellákat kell kitölteni (azon cellákba, ahol nem szerepel adat, kérjük ne írjon semmit). A sémák A4-es formátumra vannak méretezve, így alakítás nékül közvetlenül nyomtathatók az oldalak.</t>
  </si>
  <si>
    <t>"A" MÉRLEG Eszközök (aktívák)</t>
  </si>
  <si>
    <t>"A" MÉRLEG Források (passzívák)</t>
  </si>
  <si>
    <t>ÉRTÉKPAPÍROK</t>
  </si>
  <si>
    <t>A beszámolókészítés napja:</t>
  </si>
  <si>
    <t>"A" EREDMÉNYKIMUTATÁS (összköltség eljárással)</t>
  </si>
  <si>
    <t>Ha kitöltés során nehézsége támad, esetleg hibát, rendellenességet tapasztal a program működésében, kérjük jelezze a Complex Kiadó Kft. felé.</t>
  </si>
  <si>
    <t>Felhívjuk a figyelmet, hogy 2008. üzleti évről készített beszámolócsomagot 2009. május 1-től már kizárólag elektronikus úton, a kormányzati portálon keresztül, a Céginformációs Szolgálathoz kell beküldeni, annak papíron történő beküldésére ettől az időponttól nincs lehetőség. 2009. április 30-ig a beküldésre a korábbi években kialakult gyakorlat szerint, papír alapon is lehetőség van.</t>
  </si>
  <si>
    <t>elábé</t>
  </si>
  <si>
    <t xml:space="preserve">  </t>
  </si>
  <si>
    <t>ADÓZOTT EREDMÉNY</t>
  </si>
  <si>
    <t>1015 BUDAPEST, OSTROM U. 16 fszt 5.</t>
  </si>
  <si>
    <t>26338491-5829-113-01</t>
  </si>
  <si>
    <t>2022</t>
  </si>
  <si>
    <t>IT FOR HEALTH KFT.</t>
  </si>
  <si>
    <t>32058765-5829-113-01</t>
  </si>
  <si>
    <t>01 09 404810</t>
  </si>
  <si>
    <t>2024. január. 31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</si>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</sst>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mmmm\ d\,\ yyyy"/>
    <numFmt numFmtId="166" formatCode="yyyy/\ mmmm\ d\."/>
    <numFmt numFmtId="167" formatCode="00&quot;-&quot;00&quot;-&quot;000000"/>
    <numFmt numFmtId="168" formatCode="##&quot;-&quot;##&quot;-&quot;######"/>
    <numFmt numFmtId="169" formatCode="_-* #,##0\ _F_t_-;\-* #,##0\ _F_t_-;_-* &quot;-&quot;??\ _F_t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b/>
      <sz val="8"/>
      <color indexed="81"/>
      <name val="Tahoma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8"/>
      <name val="Times New Roman CE"/>
      <family val="1"/>
      <charset val="238"/>
    </font>
    <font>
      <sz val="12"/>
      <name val="Arial"/>
      <family val="2"/>
    </font>
    <font>
      <b/>
      <sz val="11"/>
      <name val="Times New Roman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2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right" vertical="center"/>
    </xf>
    <xf numFmtId="0" fontId="6" fillId="0" borderId="0" xfId="2" applyFont="1"/>
    <xf numFmtId="0" fontId="6" fillId="0" borderId="2" xfId="2" applyFont="1" applyBorder="1"/>
    <xf numFmtId="0" fontId="6" fillId="0" borderId="0" xfId="0" applyFont="1" applyAlignment="1">
      <alignment horizontal="right"/>
    </xf>
    <xf numFmtId="0" fontId="7" fillId="0" borderId="0" xfId="2" applyFont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left" indent="2"/>
    </xf>
    <xf numFmtId="0" fontId="6" fillId="0" borderId="0" xfId="2" applyFont="1" applyAlignment="1">
      <alignment horizontal="center"/>
    </xf>
    <xf numFmtId="166" fontId="4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/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49" fontId="6" fillId="0" borderId="0" xfId="2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6" fontId="6" fillId="0" borderId="0" xfId="2" applyNumberFormat="1" applyFont="1" applyAlignment="1">
      <alignment horizontal="right"/>
    </xf>
    <xf numFmtId="0" fontId="6" fillId="0" borderId="0" xfId="2" applyFont="1" applyAlignment="1">
      <alignment horizontal="justify" wrapText="1"/>
    </xf>
    <xf numFmtId="0" fontId="6" fillId="0" borderId="0" xfId="2" applyFont="1" applyAlignment="1">
      <alignment horizontal="justify" vertical="center" wrapText="1"/>
    </xf>
    <xf numFmtId="0" fontId="4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168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" xfId="2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0" xfId="2" applyFont="1" applyAlignment="1">
      <alignment horizontal="center" vertical="top"/>
    </xf>
    <xf numFmtId="166" fontId="4" fillId="0" borderId="0" xfId="2" applyNumberFormat="1" applyFont="1" applyAlignment="1">
      <alignment horizontal="righ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3" fontId="6" fillId="0" borderId="0" xfId="0" applyNumberFormat="1" applyFont="1" applyAlignment="1">
      <alignment horizontal="left"/>
    </xf>
    <xf numFmtId="166" fontId="6" fillId="0" borderId="0" xfId="2" applyNumberFormat="1" applyFont="1" applyAlignment="1">
      <alignment horizontal="left"/>
    </xf>
    <xf numFmtId="0" fontId="14" fillId="0" borderId="0" xfId="2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7"/>
    </xf>
    <xf numFmtId="49" fontId="6" fillId="0" borderId="0" xfId="0" applyNumberFormat="1" applyFont="1" applyAlignment="1">
      <alignment horizontal="left"/>
    </xf>
    <xf numFmtId="3" fontId="4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Protection="1">
      <protection locked="0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1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Protection="1">
      <protection locked="0"/>
    </xf>
    <xf numFmtId="3" fontId="15" fillId="0" borderId="1" xfId="0" applyNumberFormat="1" applyFont="1" applyBorder="1"/>
    <xf numFmtId="3" fontId="15" fillId="0" borderId="0" xfId="0" applyNumberFormat="1" applyFont="1"/>
    <xf numFmtId="169" fontId="4" fillId="0" borderId="0" xfId="1" applyNumberFormat="1" applyFont="1"/>
    <xf numFmtId="169" fontId="5" fillId="0" borderId="0" xfId="1" applyNumberFormat="1" applyFont="1" applyAlignment="1">
      <alignment horizontal="center"/>
    </xf>
    <xf numFmtId="169" fontId="4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9" fontId="4" fillId="3" borderId="0" xfId="1" applyNumberFormat="1" applyFont="1" applyFill="1"/>
    <xf numFmtId="49" fontId="4" fillId="0" borderId="0" xfId="0" applyNumberFormat="1" applyFont="1"/>
    <xf numFmtId="49" fontId="0" fillId="2" borderId="1" xfId="0" applyNumberFormat="1" applyFill="1" applyBorder="1" applyAlignment="1" applyProtection="1">
      <alignment horizontal="right"/>
      <protection locked="0"/>
    </xf>
  </cellXfs>
  <cellStyles count="3">
    <cellStyle name="Ezres" xfId="1" builtinId="3"/>
    <cellStyle name="Normál" xfId="0" builtinId="0"/>
    <cellStyle name="Normal_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27</xdr:row>
      <xdr:rowOff>38100</xdr:rowOff>
    </xdr:from>
    <xdr:to>
      <xdr:col>1</xdr:col>
      <xdr:colOff>3581400</xdr:colOff>
      <xdr:row>27</xdr:row>
      <xdr:rowOff>180975</xdr:rowOff>
    </xdr:to>
    <xdr:pic macro="[0]!Gomb10_Kattintáskor">
      <xdr:nvPicPr>
        <xdr:cNvPr id="25710" name="Picture 12">
          <a:extLst>
            <a:ext uri="{FF2B5EF4-FFF2-40B4-BE49-F238E27FC236}">
              <a16:creationId xmlns:a16="http://schemas.microsoft.com/office/drawing/2014/main" id="{00000000-0008-0000-0100-00006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4387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28</xdr:row>
      <xdr:rowOff>38100</xdr:rowOff>
    </xdr:from>
    <xdr:to>
      <xdr:col>1</xdr:col>
      <xdr:colOff>3581400</xdr:colOff>
      <xdr:row>28</xdr:row>
      <xdr:rowOff>180975</xdr:rowOff>
    </xdr:to>
    <xdr:pic macro="[0]!Gomb11_Kattintáskor">
      <xdr:nvPicPr>
        <xdr:cNvPr id="25711" name="Picture 13">
          <a:extLst>
            <a:ext uri="{FF2B5EF4-FFF2-40B4-BE49-F238E27FC236}">
              <a16:creationId xmlns:a16="http://schemas.microsoft.com/office/drawing/2014/main" id="{00000000-0008-0000-0100-00006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63880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29</xdr:row>
      <xdr:rowOff>38100</xdr:rowOff>
    </xdr:from>
    <xdr:to>
      <xdr:col>1</xdr:col>
      <xdr:colOff>3581400</xdr:colOff>
      <xdr:row>29</xdr:row>
      <xdr:rowOff>180975</xdr:rowOff>
    </xdr:to>
    <xdr:pic macro="[0]!Gomb12_Kattintáskor">
      <xdr:nvPicPr>
        <xdr:cNvPr id="25712" name="Picture 14">
          <a:extLst>
            <a:ext uri="{FF2B5EF4-FFF2-40B4-BE49-F238E27FC236}">
              <a16:creationId xmlns:a16="http://schemas.microsoft.com/office/drawing/2014/main" id="{00000000-0008-0000-0100-00007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83882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30</xdr:row>
      <xdr:rowOff>38100</xdr:rowOff>
    </xdr:from>
    <xdr:to>
      <xdr:col>1</xdr:col>
      <xdr:colOff>3581400</xdr:colOff>
      <xdr:row>30</xdr:row>
      <xdr:rowOff>180975</xdr:rowOff>
    </xdr:to>
    <xdr:pic macro="[0]!Gomb13_Kattintáskor">
      <xdr:nvPicPr>
        <xdr:cNvPr id="25713" name="Picture 15">
          <a:extLst>
            <a:ext uri="{FF2B5EF4-FFF2-40B4-BE49-F238E27FC236}">
              <a16:creationId xmlns:a16="http://schemas.microsoft.com/office/drawing/2014/main" id="{00000000-0008-0000-0100-00007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03885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31</xdr:row>
      <xdr:rowOff>38100</xdr:rowOff>
    </xdr:from>
    <xdr:to>
      <xdr:col>1</xdr:col>
      <xdr:colOff>3581400</xdr:colOff>
      <xdr:row>31</xdr:row>
      <xdr:rowOff>180975</xdr:rowOff>
    </xdr:to>
    <xdr:pic macro="[0]!Gomb14_Kattintáskor">
      <xdr:nvPicPr>
        <xdr:cNvPr id="25714" name="Picture 16">
          <a:extLst>
            <a:ext uri="{FF2B5EF4-FFF2-40B4-BE49-F238E27FC236}">
              <a16:creationId xmlns:a16="http://schemas.microsoft.com/office/drawing/2014/main" id="{00000000-0008-0000-0100-00007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2388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19</xdr:row>
          <xdr:rowOff>38100</xdr:rowOff>
        </xdr:from>
        <xdr:to>
          <xdr:col>1</xdr:col>
          <xdr:colOff>3581400</xdr:colOff>
          <xdr:row>19</xdr:row>
          <xdr:rowOff>180975</xdr:rowOff>
        </xdr:to>
        <xdr:sp macro="" textlink="">
          <xdr:nvSpPr>
            <xdr:cNvPr id="25605" name="Object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18</xdr:row>
          <xdr:rowOff>28575</xdr:rowOff>
        </xdr:from>
        <xdr:to>
          <xdr:col>1</xdr:col>
          <xdr:colOff>3581400</xdr:colOff>
          <xdr:row>18</xdr:row>
          <xdr:rowOff>171450</xdr:rowOff>
        </xdr:to>
        <xdr:sp macro="" textlink="">
          <xdr:nvSpPr>
            <xdr:cNvPr id="25606" name="Object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1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20</xdr:row>
          <xdr:rowOff>38100</xdr:rowOff>
        </xdr:from>
        <xdr:to>
          <xdr:col>1</xdr:col>
          <xdr:colOff>3581400</xdr:colOff>
          <xdr:row>20</xdr:row>
          <xdr:rowOff>180975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1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21</xdr:row>
          <xdr:rowOff>38100</xdr:rowOff>
        </xdr:from>
        <xdr:to>
          <xdr:col>1</xdr:col>
          <xdr:colOff>3581400</xdr:colOff>
          <xdr:row>21</xdr:row>
          <xdr:rowOff>180975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1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22</xdr:row>
          <xdr:rowOff>38100</xdr:rowOff>
        </xdr:from>
        <xdr:to>
          <xdr:col>1</xdr:col>
          <xdr:colOff>3581400</xdr:colOff>
          <xdr:row>22</xdr:row>
          <xdr:rowOff>180975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1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23</xdr:row>
          <xdr:rowOff>38100</xdr:rowOff>
        </xdr:from>
        <xdr:to>
          <xdr:col>1</xdr:col>
          <xdr:colOff>3581400</xdr:colOff>
          <xdr:row>23</xdr:row>
          <xdr:rowOff>180975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1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26</xdr:row>
          <xdr:rowOff>38100</xdr:rowOff>
        </xdr:from>
        <xdr:to>
          <xdr:col>1</xdr:col>
          <xdr:colOff>3581400</xdr:colOff>
          <xdr:row>26</xdr:row>
          <xdr:rowOff>180975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1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17</xdr:row>
          <xdr:rowOff>28575</xdr:rowOff>
        </xdr:from>
        <xdr:to>
          <xdr:col>1</xdr:col>
          <xdr:colOff>3581400</xdr:colOff>
          <xdr:row>17</xdr:row>
          <xdr:rowOff>171450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1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25</xdr:row>
          <xdr:rowOff>28575</xdr:rowOff>
        </xdr:from>
        <xdr:to>
          <xdr:col>1</xdr:col>
          <xdr:colOff>3581400</xdr:colOff>
          <xdr:row>25</xdr:row>
          <xdr:rowOff>171450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1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33</xdr:row>
          <xdr:rowOff>28575</xdr:rowOff>
        </xdr:from>
        <xdr:to>
          <xdr:col>1</xdr:col>
          <xdr:colOff>3581400</xdr:colOff>
          <xdr:row>33</xdr:row>
          <xdr:rowOff>171450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1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41</xdr:row>
          <xdr:rowOff>28575</xdr:rowOff>
        </xdr:from>
        <xdr:to>
          <xdr:col>1</xdr:col>
          <xdr:colOff>3581400</xdr:colOff>
          <xdr:row>41</xdr:row>
          <xdr:rowOff>171450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1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34</xdr:row>
          <xdr:rowOff>38100</xdr:rowOff>
        </xdr:from>
        <xdr:to>
          <xdr:col>1</xdr:col>
          <xdr:colOff>3571875</xdr:colOff>
          <xdr:row>34</xdr:row>
          <xdr:rowOff>152400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1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35</xdr:row>
          <xdr:rowOff>57150</xdr:rowOff>
        </xdr:from>
        <xdr:to>
          <xdr:col>1</xdr:col>
          <xdr:colOff>3571875</xdr:colOff>
          <xdr:row>35</xdr:row>
          <xdr:rowOff>171450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1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36</xdr:row>
          <xdr:rowOff>47625</xdr:rowOff>
        </xdr:from>
        <xdr:to>
          <xdr:col>1</xdr:col>
          <xdr:colOff>3571875</xdr:colOff>
          <xdr:row>36</xdr:row>
          <xdr:rowOff>161925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1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37</xdr:row>
          <xdr:rowOff>38100</xdr:rowOff>
        </xdr:from>
        <xdr:to>
          <xdr:col>1</xdr:col>
          <xdr:colOff>3571875</xdr:colOff>
          <xdr:row>37</xdr:row>
          <xdr:rowOff>152400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1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38</xdr:row>
          <xdr:rowOff>47625</xdr:rowOff>
        </xdr:from>
        <xdr:to>
          <xdr:col>1</xdr:col>
          <xdr:colOff>3571875</xdr:colOff>
          <xdr:row>38</xdr:row>
          <xdr:rowOff>161925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1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39</xdr:row>
          <xdr:rowOff>47625</xdr:rowOff>
        </xdr:from>
        <xdr:to>
          <xdr:col>1</xdr:col>
          <xdr:colOff>3571875</xdr:colOff>
          <xdr:row>39</xdr:row>
          <xdr:rowOff>161925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1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4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2.emf"/><Relationship Id="rId17" Type="http://schemas.openxmlformats.org/officeDocument/2006/relationships/oleObject" Target="../embeddings/oleObject11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1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6.bin"/><Relationship Id="rId10" Type="http://schemas.openxmlformats.org/officeDocument/2006/relationships/oleObject" Target="../embeddings/oleObject6.bin"/><Relationship Id="rId19" Type="http://schemas.openxmlformats.org/officeDocument/2006/relationships/image" Target="../media/image4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image" Target="../media/image3.emf"/><Relationship Id="rId22" Type="http://schemas.openxmlformats.org/officeDocument/2006/relationships/oleObject" Target="../embeddings/oleObject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/>
  <dimension ref="A1:E51"/>
  <sheetViews>
    <sheetView workbookViewId="0"/>
  </sheetViews>
  <sheetFormatPr defaultColWidth="10.7109375" defaultRowHeight="12" customHeight="1" x14ac:dyDescent="0.2"/>
  <cols>
    <col min="1" max="1" width="92.5703125" style="1" customWidth="1"/>
    <col min="2" max="4" width="12.7109375" style="1" customWidth="1"/>
    <col min="5" max="13" width="10.7109375" style="1" customWidth="1"/>
    <col min="14" max="16384" width="10.7109375" style="1"/>
  </cols>
  <sheetData>
    <row r="1" spans="1:5" ht="27" customHeight="1" x14ac:dyDescent="0.3">
      <c r="A1" s="14" t="s">
        <v>93</v>
      </c>
      <c r="B1" s="9"/>
      <c r="C1" s="9"/>
      <c r="D1" s="9"/>
      <c r="E1" s="9"/>
    </row>
    <row r="2" spans="1:5" ht="11.25" customHeight="1" x14ac:dyDescent="0.25">
      <c r="A2" s="9"/>
      <c r="C2" s="9"/>
      <c r="D2" s="9"/>
      <c r="E2" s="9"/>
    </row>
    <row r="3" spans="1:5" ht="40.5" customHeight="1" x14ac:dyDescent="0.25">
      <c r="A3" s="46" t="s">
        <v>94</v>
      </c>
      <c r="B3" s="9"/>
      <c r="D3" s="9"/>
      <c r="E3" s="9"/>
    </row>
    <row r="4" spans="1:5" ht="67.5" customHeight="1" x14ac:dyDescent="0.25">
      <c r="A4" s="46" t="s">
        <v>103</v>
      </c>
      <c r="B4" s="9"/>
      <c r="D4" s="9"/>
      <c r="E4" s="9"/>
    </row>
    <row r="5" spans="1:5" ht="151.5" customHeight="1" x14ac:dyDescent="0.25">
      <c r="A5" s="47" t="s">
        <v>96</v>
      </c>
      <c r="B5" s="9"/>
      <c r="D5" s="9"/>
      <c r="E5" s="9"/>
    </row>
    <row r="6" spans="1:5" ht="39" customHeight="1" x14ac:dyDescent="0.25">
      <c r="A6" s="47" t="s">
        <v>102</v>
      </c>
      <c r="B6" s="9"/>
      <c r="D6" s="9"/>
      <c r="E6" s="9"/>
    </row>
    <row r="7" spans="1:5" ht="33" customHeight="1" x14ac:dyDescent="0.3">
      <c r="A7" s="14" t="s">
        <v>95</v>
      </c>
      <c r="B7" s="9"/>
      <c r="D7" s="9"/>
      <c r="E7" s="9"/>
    </row>
    <row r="8" spans="1:5" ht="15.75" customHeight="1" x14ac:dyDescent="0.25">
      <c r="A8" s="46"/>
      <c r="B8" s="9"/>
      <c r="D8" s="9"/>
      <c r="E8" s="9"/>
    </row>
    <row r="9" spans="1:5" ht="15.75" customHeight="1" x14ac:dyDescent="0.25">
      <c r="A9" s="46"/>
      <c r="B9" s="9"/>
      <c r="D9" s="9"/>
      <c r="E9" s="9"/>
    </row>
    <row r="10" spans="1:5" ht="15.75" customHeight="1" x14ac:dyDescent="0.25">
      <c r="A10" s="46"/>
      <c r="B10" s="43"/>
      <c r="D10" s="9"/>
      <c r="E10" s="9"/>
    </row>
    <row r="11" spans="1:5" ht="15.75" customHeight="1" x14ac:dyDescent="0.25">
      <c r="A11" s="46"/>
      <c r="B11" s="9"/>
      <c r="D11" s="9"/>
      <c r="E11" s="9"/>
    </row>
    <row r="12" spans="1:5" ht="15.75" customHeight="1" x14ac:dyDescent="0.25">
      <c r="A12" s="46"/>
      <c r="B12" s="44"/>
      <c r="D12" s="11"/>
      <c r="E12" s="9"/>
    </row>
    <row r="13" spans="1:5" ht="15.75" customHeight="1" x14ac:dyDescent="0.25">
      <c r="A13" s="46"/>
      <c r="B13" s="9"/>
      <c r="C13" s="9"/>
      <c r="D13" s="9"/>
      <c r="E13" s="9"/>
    </row>
    <row r="14" spans="1:5" ht="15.75" customHeight="1" x14ac:dyDescent="0.25">
      <c r="A14" s="46"/>
      <c r="B14" s="45"/>
      <c r="C14" s="9"/>
      <c r="D14" s="9"/>
      <c r="E14" s="9"/>
    </row>
    <row r="15" spans="1:5" ht="15.75" customHeight="1" x14ac:dyDescent="0.25">
      <c r="A15" s="46"/>
      <c r="B15" s="9"/>
      <c r="C15" s="9"/>
      <c r="D15" s="9"/>
      <c r="E15" s="9"/>
    </row>
    <row r="16" spans="1:5" ht="15.75" customHeight="1" x14ac:dyDescent="0.3">
      <c r="A16" s="14"/>
      <c r="B16" s="9"/>
      <c r="C16" s="9"/>
      <c r="D16" s="9"/>
      <c r="E16" s="9"/>
    </row>
    <row r="17" spans="1:5" ht="15.75" customHeight="1" x14ac:dyDescent="0.25">
      <c r="A17" s="9"/>
      <c r="B17" s="9"/>
      <c r="C17" s="9"/>
      <c r="D17" s="9"/>
      <c r="E17" s="9"/>
    </row>
    <row r="18" spans="1:5" ht="15.75" customHeight="1" x14ac:dyDescent="0.25">
      <c r="A18" s="12"/>
      <c r="D18" s="9"/>
      <c r="E18" s="9"/>
    </row>
    <row r="19" spans="1:5" ht="15.75" customHeight="1" x14ac:dyDescent="0.25">
      <c r="A19" s="15"/>
      <c r="B19" s="9"/>
      <c r="C19" s="9"/>
      <c r="D19" s="9"/>
      <c r="E19" s="9"/>
    </row>
    <row r="20" spans="1:5" ht="15.75" customHeight="1" x14ac:dyDescent="0.25">
      <c r="A20" s="15"/>
      <c r="B20" s="9"/>
      <c r="C20" s="9"/>
      <c r="D20" s="9"/>
      <c r="E20" s="9"/>
    </row>
    <row r="21" spans="1:5" ht="15.75" customHeight="1" x14ac:dyDescent="0.25">
      <c r="A21" s="15"/>
      <c r="B21" s="9"/>
      <c r="C21" s="9"/>
      <c r="D21" s="9"/>
      <c r="E21" s="9"/>
    </row>
    <row r="22" spans="1:5" ht="15.75" customHeight="1" x14ac:dyDescent="0.25">
      <c r="A22" s="15"/>
      <c r="B22" s="9"/>
      <c r="C22" s="9"/>
      <c r="D22" s="9"/>
      <c r="E22" s="9"/>
    </row>
    <row r="23" spans="1:5" ht="15.75" customHeight="1" x14ac:dyDescent="0.25">
      <c r="A23" s="15"/>
      <c r="B23" s="9"/>
      <c r="C23" s="9"/>
      <c r="D23" s="9"/>
      <c r="E23" s="9"/>
    </row>
    <row r="24" spans="1:5" ht="15.75" customHeight="1" x14ac:dyDescent="0.25">
      <c r="A24" s="15"/>
      <c r="B24" s="9"/>
      <c r="C24" s="9"/>
      <c r="D24" s="9"/>
      <c r="E24" s="9"/>
    </row>
    <row r="25" spans="1:5" ht="15.75" customHeight="1" x14ac:dyDescent="0.25">
      <c r="A25" s="9"/>
      <c r="B25" s="9"/>
      <c r="C25" s="9"/>
      <c r="D25" s="9"/>
      <c r="E25" s="9"/>
    </row>
    <row r="26" spans="1:5" ht="15.75" customHeight="1" x14ac:dyDescent="0.25">
      <c r="A26" s="13"/>
      <c r="B26" s="9"/>
      <c r="C26" s="9"/>
      <c r="D26" s="9"/>
      <c r="E26" s="9"/>
    </row>
    <row r="27" spans="1:5" ht="15.75" customHeight="1" x14ac:dyDescent="0.25">
      <c r="A27" s="15"/>
      <c r="B27" s="9"/>
      <c r="C27" s="9"/>
      <c r="D27" s="9"/>
      <c r="E27" s="9"/>
    </row>
    <row r="28" spans="1:5" ht="15.75" customHeight="1" x14ac:dyDescent="0.25">
      <c r="A28" s="15"/>
      <c r="B28" s="9"/>
      <c r="C28" s="9"/>
      <c r="D28" s="9"/>
      <c r="E28" s="9"/>
    </row>
    <row r="29" spans="1:5" ht="15.75" customHeight="1" x14ac:dyDescent="0.25">
      <c r="A29" s="15"/>
      <c r="B29" s="9"/>
      <c r="C29" s="9"/>
      <c r="D29" s="9"/>
      <c r="E29" s="9"/>
    </row>
    <row r="30" spans="1:5" ht="15.75" customHeight="1" x14ac:dyDescent="0.25">
      <c r="A30" s="15"/>
      <c r="B30" s="9"/>
      <c r="C30" s="9"/>
      <c r="D30" s="9"/>
      <c r="E30" s="9"/>
    </row>
    <row r="31" spans="1:5" ht="15.75" customHeight="1" x14ac:dyDescent="0.25">
      <c r="A31" s="15"/>
      <c r="B31" s="9"/>
      <c r="C31" s="9"/>
      <c r="D31" s="9"/>
      <c r="E31" s="9"/>
    </row>
    <row r="32" spans="1:5" ht="15.75" customHeight="1" x14ac:dyDescent="0.25">
      <c r="A32" s="15"/>
      <c r="B32" s="9"/>
      <c r="C32" s="9"/>
      <c r="D32" s="9"/>
    </row>
    <row r="33" spans="1:5" ht="15.75" customHeight="1" x14ac:dyDescent="0.25">
      <c r="A33" s="9"/>
      <c r="B33" s="9"/>
      <c r="C33" s="9"/>
      <c r="D33" s="9"/>
      <c r="E33" s="9"/>
    </row>
    <row r="34" spans="1:5" ht="15.75" customHeight="1" x14ac:dyDescent="0.25">
      <c r="A34" s="13"/>
      <c r="B34" s="9"/>
      <c r="C34" s="9"/>
      <c r="D34" s="9"/>
      <c r="E34" s="9"/>
    </row>
    <row r="35" spans="1:5" ht="15.75" customHeight="1" x14ac:dyDescent="0.25">
      <c r="A35" s="15"/>
      <c r="B35" s="9"/>
      <c r="C35" s="9"/>
      <c r="D35" s="9"/>
      <c r="E35" s="9"/>
    </row>
    <row r="36" spans="1:5" ht="15.75" customHeight="1" x14ac:dyDescent="0.25">
      <c r="A36" s="15"/>
      <c r="B36" s="9"/>
      <c r="C36" s="9"/>
      <c r="D36" s="9"/>
      <c r="E36" s="9"/>
    </row>
    <row r="37" spans="1:5" ht="15.75" customHeight="1" x14ac:dyDescent="0.25">
      <c r="A37" s="9"/>
      <c r="B37" s="9"/>
      <c r="C37" s="9"/>
      <c r="D37" s="9"/>
      <c r="E37" s="9"/>
    </row>
    <row r="38" spans="1:5" ht="15.75" customHeight="1" x14ac:dyDescent="0.25">
      <c r="A38" s="13"/>
      <c r="B38" s="9"/>
      <c r="C38" s="9"/>
      <c r="D38" s="9"/>
      <c r="E38" s="9"/>
    </row>
    <row r="39" spans="1:5" ht="15.75" customHeight="1" x14ac:dyDescent="0.25">
      <c r="A39" s="15"/>
      <c r="B39" s="9"/>
      <c r="C39" s="9"/>
      <c r="D39" s="9"/>
      <c r="E39" s="9"/>
    </row>
    <row r="40" spans="1:5" ht="15.75" customHeight="1" x14ac:dyDescent="0.25">
      <c r="A40" s="15"/>
      <c r="B40" s="9"/>
      <c r="C40" s="9"/>
      <c r="D40" s="9"/>
      <c r="E40" s="9"/>
    </row>
    <row r="41" spans="1:5" ht="15.75" customHeight="1" x14ac:dyDescent="0.25">
      <c r="A41" s="15"/>
      <c r="B41" s="9"/>
      <c r="D41" s="9"/>
      <c r="E41" s="9"/>
    </row>
    <row r="42" spans="1:5" ht="15.75" customHeight="1" x14ac:dyDescent="0.25">
      <c r="A42" s="15"/>
    </row>
    <row r="43" spans="1:5" ht="15.75" customHeight="1" x14ac:dyDescent="0.25">
      <c r="A43" s="15"/>
    </row>
    <row r="44" spans="1:5" ht="15.75" customHeight="1" x14ac:dyDescent="0.25">
      <c r="A44" s="15"/>
    </row>
    <row r="45" spans="1:5" ht="15.75" customHeight="1" x14ac:dyDescent="0.2"/>
    <row r="46" spans="1:5" ht="15.75" customHeight="1" x14ac:dyDescent="0.2">
      <c r="A46" s="12"/>
    </row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</sheetData>
  <sheetProtection sheet="1" objects="1" scenarios="1"/>
  <phoneticPr fontId="0" type="noConversion"/>
  <pageMargins left="1" right="1" top="0.82" bottom="0.74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E51"/>
  <sheetViews>
    <sheetView workbookViewId="0">
      <selection activeCell="B10" sqref="B10"/>
    </sheetView>
  </sheetViews>
  <sheetFormatPr defaultColWidth="10.7109375" defaultRowHeight="12" customHeight="1" x14ac:dyDescent="0.2"/>
  <cols>
    <col min="1" max="1" width="27.7109375" style="1" customWidth="1"/>
    <col min="2" max="2" width="54.85546875" style="1" customWidth="1"/>
    <col min="3" max="3" width="20.85546875" style="1" customWidth="1"/>
    <col min="4" max="13" width="10.7109375" style="1" customWidth="1"/>
    <col min="14" max="16384" width="10.7109375" style="1"/>
  </cols>
  <sheetData>
    <row r="1" spans="1:5" ht="15.75" customHeight="1" x14ac:dyDescent="0.3">
      <c r="A1" s="14" t="s">
        <v>89</v>
      </c>
      <c r="B1" s="9"/>
      <c r="C1" s="9"/>
      <c r="D1" s="9"/>
      <c r="E1" s="9"/>
    </row>
    <row r="2" spans="1:5" ht="15.75" customHeight="1" x14ac:dyDescent="0.25">
      <c r="A2" s="9"/>
      <c r="C2" s="9"/>
      <c r="D2" s="9"/>
      <c r="E2" s="9"/>
    </row>
    <row r="3" spans="1:5" ht="15.75" customHeight="1" x14ac:dyDescent="0.25">
      <c r="A3" s="16" t="s">
        <v>54</v>
      </c>
      <c r="B3" s="49" t="s">
        <v>110</v>
      </c>
      <c r="D3" s="9"/>
      <c r="E3" s="9"/>
    </row>
    <row r="4" spans="1:5" ht="15.75" customHeight="1" x14ac:dyDescent="0.25">
      <c r="A4" s="16"/>
      <c r="B4" s="9"/>
      <c r="D4" s="9"/>
      <c r="E4" s="9"/>
    </row>
    <row r="5" spans="1:5" ht="15.75" customHeight="1" x14ac:dyDescent="0.25">
      <c r="A5" s="16" t="s">
        <v>79</v>
      </c>
      <c r="B5" s="49" t="s">
        <v>107</v>
      </c>
      <c r="D5" s="9"/>
      <c r="E5" s="9"/>
    </row>
    <row r="6" spans="1:5" ht="15.75" customHeight="1" x14ac:dyDescent="0.25">
      <c r="A6" s="16" t="s">
        <v>80</v>
      </c>
      <c r="B6" s="52"/>
      <c r="D6" s="9"/>
      <c r="E6" s="9"/>
    </row>
    <row r="7" spans="1:5" ht="15.75" customHeight="1" x14ac:dyDescent="0.25">
      <c r="A7" s="16"/>
      <c r="B7" s="9"/>
      <c r="D7" s="9"/>
      <c r="E7" s="9"/>
    </row>
    <row r="8" spans="1:5" ht="15.75" customHeight="1" x14ac:dyDescent="0.25">
      <c r="A8" s="16" t="s">
        <v>52</v>
      </c>
      <c r="B8" s="92" t="s">
        <v>111</v>
      </c>
      <c r="D8" s="9"/>
      <c r="E8" s="9"/>
    </row>
    <row r="9" spans="1:5" ht="15.75" customHeight="1" x14ac:dyDescent="0.25">
      <c r="A9" s="16"/>
      <c r="B9" s="10"/>
      <c r="D9" s="9"/>
      <c r="E9" s="9"/>
    </row>
    <row r="10" spans="1:5" ht="15.75" customHeight="1" x14ac:dyDescent="0.25">
      <c r="A10" s="16" t="s">
        <v>53</v>
      </c>
      <c r="B10" s="50" t="s">
        <v>112</v>
      </c>
      <c r="D10" s="11"/>
      <c r="E10" s="9"/>
    </row>
    <row r="11" spans="1:5" ht="15.75" customHeight="1" x14ac:dyDescent="0.25">
      <c r="A11" s="16"/>
      <c r="B11" s="9"/>
      <c r="C11" s="9"/>
      <c r="D11" s="9"/>
      <c r="E11" s="9"/>
    </row>
    <row r="12" spans="1:5" ht="15.75" customHeight="1" x14ac:dyDescent="0.25">
      <c r="A12" s="16" t="s">
        <v>100</v>
      </c>
      <c r="B12" s="51" t="s">
        <v>113</v>
      </c>
      <c r="C12" s="9"/>
      <c r="D12" s="9"/>
      <c r="E12" s="9"/>
    </row>
    <row r="13" spans="1:5" ht="15.75" customHeight="1" x14ac:dyDescent="0.25">
      <c r="A13" s="53"/>
      <c r="B13" s="9"/>
      <c r="C13" s="9"/>
      <c r="D13" s="9"/>
      <c r="E13" s="9"/>
    </row>
    <row r="14" spans="1:5" ht="15.75" customHeight="1" x14ac:dyDescent="0.25">
      <c r="A14" s="16" t="s">
        <v>78</v>
      </c>
      <c r="B14" s="51">
        <v>45291</v>
      </c>
      <c r="C14" s="9"/>
      <c r="D14" s="9"/>
      <c r="E14" s="9"/>
    </row>
    <row r="15" spans="1:5" ht="15.75" customHeight="1" x14ac:dyDescent="0.3">
      <c r="A15" s="14"/>
      <c r="B15" s="9"/>
      <c r="C15" s="9"/>
      <c r="D15" s="9"/>
      <c r="E15" s="9"/>
    </row>
    <row r="16" spans="1:5" ht="15.75" customHeight="1" x14ac:dyDescent="0.3">
      <c r="A16" s="14" t="s">
        <v>90</v>
      </c>
      <c r="B16" s="9"/>
      <c r="C16" s="9"/>
      <c r="D16" s="9"/>
      <c r="E16" s="9"/>
    </row>
    <row r="17" spans="1:5" ht="15.75" customHeight="1" x14ac:dyDescent="0.25">
      <c r="A17" s="9"/>
      <c r="B17" s="9"/>
      <c r="C17" s="9"/>
      <c r="D17" s="9"/>
      <c r="E17" s="9"/>
    </row>
    <row r="18" spans="1:5" ht="15.75" customHeight="1" x14ac:dyDescent="0.25">
      <c r="A18" s="13" t="s">
        <v>81</v>
      </c>
      <c r="D18" s="9"/>
      <c r="E18" s="9"/>
    </row>
    <row r="19" spans="1:5" ht="15.75" customHeight="1" x14ac:dyDescent="0.25">
      <c r="A19" s="15" t="s">
        <v>82</v>
      </c>
      <c r="B19" s="9"/>
      <c r="C19" s="9"/>
      <c r="D19" s="9"/>
      <c r="E19" s="9"/>
    </row>
    <row r="20" spans="1:5" ht="15.75" customHeight="1" x14ac:dyDescent="0.25">
      <c r="A20" s="15" t="s">
        <v>83</v>
      </c>
      <c r="B20" s="9"/>
      <c r="C20" s="9"/>
      <c r="D20" s="9"/>
      <c r="E20" s="9"/>
    </row>
    <row r="21" spans="1:5" ht="15.75" customHeight="1" x14ac:dyDescent="0.25">
      <c r="A21" s="15" t="s">
        <v>91</v>
      </c>
      <c r="B21" s="9"/>
      <c r="C21" s="9"/>
      <c r="D21" s="9"/>
      <c r="E21" s="9"/>
    </row>
    <row r="22" spans="1:5" ht="15.75" customHeight="1" x14ac:dyDescent="0.25">
      <c r="A22" s="15" t="s">
        <v>92</v>
      </c>
      <c r="B22" s="9"/>
      <c r="C22" s="9"/>
      <c r="D22" s="9"/>
      <c r="E22" s="9"/>
    </row>
    <row r="23" spans="1:5" ht="15.75" customHeight="1" x14ac:dyDescent="0.25">
      <c r="A23" s="15" t="s">
        <v>84</v>
      </c>
      <c r="B23" s="9"/>
      <c r="C23" s="9"/>
      <c r="D23" s="9"/>
      <c r="E23" s="9"/>
    </row>
    <row r="24" spans="1:5" ht="15.75" customHeight="1" x14ac:dyDescent="0.25">
      <c r="A24" s="15" t="s">
        <v>85</v>
      </c>
      <c r="B24" s="9"/>
      <c r="C24" s="9"/>
      <c r="D24" s="9"/>
      <c r="E24" s="9"/>
    </row>
    <row r="25" spans="1:5" ht="15.75" customHeight="1" x14ac:dyDescent="0.25">
      <c r="A25" s="9"/>
      <c r="B25" s="9"/>
      <c r="C25" s="9"/>
      <c r="D25" s="9"/>
      <c r="E25" s="9"/>
    </row>
    <row r="26" spans="1:5" ht="15.75" customHeight="1" x14ac:dyDescent="0.25">
      <c r="A26" s="13" t="s">
        <v>86</v>
      </c>
      <c r="B26" s="9"/>
      <c r="C26" s="9"/>
      <c r="D26" s="9"/>
      <c r="E26" s="9"/>
    </row>
    <row r="27" spans="1:5" ht="15.75" customHeight="1" x14ac:dyDescent="0.25">
      <c r="A27" s="15" t="s">
        <v>82</v>
      </c>
      <c r="B27" s="9"/>
      <c r="C27" s="9"/>
      <c r="D27" s="9"/>
      <c r="E27" s="9"/>
    </row>
    <row r="28" spans="1:5" ht="15.75" customHeight="1" x14ac:dyDescent="0.25">
      <c r="A28" s="15" t="s">
        <v>83</v>
      </c>
      <c r="B28" s="9"/>
      <c r="C28" s="9"/>
      <c r="D28" s="9"/>
      <c r="E28" s="9"/>
    </row>
    <row r="29" spans="1:5" ht="15.75" customHeight="1" x14ac:dyDescent="0.25">
      <c r="A29" s="15" t="s">
        <v>91</v>
      </c>
      <c r="B29" s="9"/>
      <c r="C29" s="9"/>
      <c r="D29" s="9"/>
      <c r="E29" s="9"/>
    </row>
    <row r="30" spans="1:5" ht="15.75" customHeight="1" x14ac:dyDescent="0.25">
      <c r="A30" s="15" t="s">
        <v>92</v>
      </c>
      <c r="B30" s="9"/>
      <c r="C30" s="9"/>
      <c r="D30" s="9"/>
      <c r="E30" s="9"/>
    </row>
    <row r="31" spans="1:5" ht="15.75" customHeight="1" x14ac:dyDescent="0.25">
      <c r="A31" s="15" t="s">
        <v>84</v>
      </c>
      <c r="B31" s="9"/>
      <c r="C31" s="9"/>
      <c r="D31" s="9"/>
      <c r="E31" s="9"/>
    </row>
    <row r="32" spans="1:5" ht="15.75" customHeight="1" x14ac:dyDescent="0.25">
      <c r="A32" s="15" t="s">
        <v>85</v>
      </c>
      <c r="B32" s="9"/>
      <c r="C32" s="9"/>
      <c r="D32" s="9"/>
    </row>
    <row r="33" spans="1:5" ht="15.75" customHeight="1" x14ac:dyDescent="0.25">
      <c r="A33" s="9"/>
      <c r="B33" s="9"/>
      <c r="C33" s="9"/>
      <c r="D33" s="9"/>
      <c r="E33" s="9"/>
    </row>
    <row r="34" spans="1:5" ht="15.75" customHeight="1" x14ac:dyDescent="0.25">
      <c r="A34" s="13" t="s">
        <v>87</v>
      </c>
      <c r="B34" s="9"/>
      <c r="C34" s="9"/>
      <c r="D34" s="9"/>
      <c r="E34" s="9"/>
    </row>
    <row r="35" spans="1:5" ht="15.75" customHeight="1" x14ac:dyDescent="0.25">
      <c r="A35" s="15" t="s">
        <v>82</v>
      </c>
      <c r="B35" s="9"/>
      <c r="C35" s="9"/>
      <c r="D35" s="9"/>
      <c r="E35" s="9"/>
    </row>
    <row r="36" spans="1:5" ht="15.75" customHeight="1" x14ac:dyDescent="0.25">
      <c r="A36" s="15" t="s">
        <v>83</v>
      </c>
      <c r="B36" s="9"/>
      <c r="C36" s="9"/>
      <c r="D36" s="9"/>
      <c r="E36" s="9"/>
    </row>
    <row r="37" spans="1:5" ht="15.75" customHeight="1" x14ac:dyDescent="0.25">
      <c r="A37" s="15" t="s">
        <v>91</v>
      </c>
      <c r="B37" s="9"/>
      <c r="C37" s="9"/>
      <c r="D37" s="9"/>
      <c r="E37" s="9"/>
    </row>
    <row r="38" spans="1:5" ht="15.75" customHeight="1" x14ac:dyDescent="0.25">
      <c r="A38" s="15" t="s">
        <v>92</v>
      </c>
      <c r="C38" s="9"/>
      <c r="D38" s="9"/>
      <c r="E38" s="9"/>
    </row>
    <row r="39" spans="1:5" ht="15.75" customHeight="1" x14ac:dyDescent="0.25">
      <c r="A39" s="15" t="s">
        <v>84</v>
      </c>
      <c r="C39" s="9"/>
      <c r="D39" s="9"/>
      <c r="E39" s="9"/>
    </row>
    <row r="40" spans="1:5" ht="15.75" customHeight="1" x14ac:dyDescent="0.25">
      <c r="A40" s="15" t="s">
        <v>85</v>
      </c>
      <c r="C40" s="9"/>
      <c r="D40" s="9"/>
      <c r="E40" s="9"/>
    </row>
    <row r="41" spans="1:5" ht="15.75" customHeight="1" x14ac:dyDescent="0.25">
      <c r="D41" s="9"/>
      <c r="E41" s="9"/>
    </row>
    <row r="42" spans="1:5" ht="15.75" customHeight="1" x14ac:dyDescent="0.25">
      <c r="A42" s="13" t="s">
        <v>88</v>
      </c>
    </row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</sheetData>
  <sheetProtection sheet="1" objects="1" scenarios="1"/>
  <phoneticPr fontId="0" type="noConversion"/>
  <pageMargins left="1" right="1" top="0.57999999999999996" bottom="0.57999999999999996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5" shapeId="25605" r:id="rId4">
          <objectPr defaultSize="0" macro="[0]!Gomb3_Kattintáskor" r:id="rId5">
            <anchor moveWithCells="1">
              <from>
                <xdr:col>1</xdr:col>
                <xdr:colOff>3438525</xdr:colOff>
                <xdr:row>19</xdr:row>
                <xdr:rowOff>38100</xdr:rowOff>
              </from>
              <to>
                <xdr:col>1</xdr:col>
                <xdr:colOff>3581400</xdr:colOff>
                <xdr:row>19</xdr:row>
                <xdr:rowOff>180975</xdr:rowOff>
              </to>
            </anchor>
          </objectPr>
        </oleObject>
      </mc:Choice>
      <mc:Fallback>
        <oleObject progId="MS_ClipArt_Gallery.5" shapeId="25605" r:id="rId4"/>
      </mc:Fallback>
    </mc:AlternateContent>
    <mc:AlternateContent xmlns:mc="http://schemas.openxmlformats.org/markup-compatibility/2006">
      <mc:Choice Requires="x14">
        <oleObject progId="MS_ClipArt_Gallery.5" shapeId="25606" r:id="rId6">
          <objectPr defaultSize="0" macro="[0]!Gomb2_Kattintáskor" r:id="rId5">
            <anchor moveWithCells="1">
              <from>
                <xdr:col>1</xdr:col>
                <xdr:colOff>3438525</xdr:colOff>
                <xdr:row>18</xdr:row>
                <xdr:rowOff>28575</xdr:rowOff>
              </from>
              <to>
                <xdr:col>1</xdr:col>
                <xdr:colOff>3581400</xdr:colOff>
                <xdr:row>18</xdr:row>
                <xdr:rowOff>171450</xdr:rowOff>
              </to>
            </anchor>
          </objectPr>
        </oleObject>
      </mc:Choice>
      <mc:Fallback>
        <oleObject progId="MS_ClipArt_Gallery.5" shapeId="25606" r:id="rId6"/>
      </mc:Fallback>
    </mc:AlternateContent>
    <mc:AlternateContent xmlns:mc="http://schemas.openxmlformats.org/markup-compatibility/2006">
      <mc:Choice Requires="x14">
        <oleObject progId="MS_ClipArt_Gallery.5" shapeId="25607" r:id="rId7">
          <objectPr defaultSize="0" macro="[0]!Gomb4_Kattintáskor" r:id="rId5">
            <anchor moveWithCells="1">
              <from>
                <xdr:col>1</xdr:col>
                <xdr:colOff>3438525</xdr:colOff>
                <xdr:row>20</xdr:row>
                <xdr:rowOff>38100</xdr:rowOff>
              </from>
              <to>
                <xdr:col>1</xdr:col>
                <xdr:colOff>3581400</xdr:colOff>
                <xdr:row>20</xdr:row>
                <xdr:rowOff>180975</xdr:rowOff>
              </to>
            </anchor>
          </objectPr>
        </oleObject>
      </mc:Choice>
      <mc:Fallback>
        <oleObject progId="MS_ClipArt_Gallery.5" shapeId="25607" r:id="rId7"/>
      </mc:Fallback>
    </mc:AlternateContent>
    <mc:AlternateContent xmlns:mc="http://schemas.openxmlformats.org/markup-compatibility/2006">
      <mc:Choice Requires="x14">
        <oleObject progId="MS_ClipArt_Gallery.5" shapeId="25608" r:id="rId8">
          <objectPr defaultSize="0" macro="[0]!Gomb5_Kattintáskor" r:id="rId5">
            <anchor moveWithCells="1">
              <from>
                <xdr:col>1</xdr:col>
                <xdr:colOff>3438525</xdr:colOff>
                <xdr:row>21</xdr:row>
                <xdr:rowOff>38100</xdr:rowOff>
              </from>
              <to>
                <xdr:col>1</xdr:col>
                <xdr:colOff>3581400</xdr:colOff>
                <xdr:row>21</xdr:row>
                <xdr:rowOff>180975</xdr:rowOff>
              </to>
            </anchor>
          </objectPr>
        </oleObject>
      </mc:Choice>
      <mc:Fallback>
        <oleObject progId="MS_ClipArt_Gallery.5" shapeId="25608" r:id="rId8"/>
      </mc:Fallback>
    </mc:AlternateContent>
    <mc:AlternateContent xmlns:mc="http://schemas.openxmlformats.org/markup-compatibility/2006">
      <mc:Choice Requires="x14">
        <oleObject progId="MS_ClipArt_Gallery.5" shapeId="25609" r:id="rId9">
          <objectPr defaultSize="0" macro="[0]!Gomb6_Kattintáskor" r:id="rId5">
            <anchor moveWithCells="1">
              <from>
                <xdr:col>1</xdr:col>
                <xdr:colOff>3438525</xdr:colOff>
                <xdr:row>22</xdr:row>
                <xdr:rowOff>38100</xdr:rowOff>
              </from>
              <to>
                <xdr:col>1</xdr:col>
                <xdr:colOff>3581400</xdr:colOff>
                <xdr:row>22</xdr:row>
                <xdr:rowOff>180975</xdr:rowOff>
              </to>
            </anchor>
          </objectPr>
        </oleObject>
      </mc:Choice>
      <mc:Fallback>
        <oleObject progId="MS_ClipArt_Gallery.5" shapeId="25609" r:id="rId9"/>
      </mc:Fallback>
    </mc:AlternateContent>
    <mc:AlternateContent xmlns:mc="http://schemas.openxmlformats.org/markup-compatibility/2006">
      <mc:Choice Requires="x14">
        <oleObject progId="MS_ClipArt_Gallery.5" shapeId="25610" r:id="rId10">
          <objectPr defaultSize="0" macro="[0]!Gomb7_Kattintáskor" r:id="rId5">
            <anchor moveWithCells="1">
              <from>
                <xdr:col>1</xdr:col>
                <xdr:colOff>3438525</xdr:colOff>
                <xdr:row>23</xdr:row>
                <xdr:rowOff>38100</xdr:rowOff>
              </from>
              <to>
                <xdr:col>1</xdr:col>
                <xdr:colOff>3581400</xdr:colOff>
                <xdr:row>23</xdr:row>
                <xdr:rowOff>180975</xdr:rowOff>
              </to>
            </anchor>
          </objectPr>
        </oleObject>
      </mc:Choice>
      <mc:Fallback>
        <oleObject progId="MS_ClipArt_Gallery.5" shapeId="25610" r:id="rId10"/>
      </mc:Fallback>
    </mc:AlternateContent>
    <mc:AlternateContent xmlns:mc="http://schemas.openxmlformats.org/markup-compatibility/2006">
      <mc:Choice Requires="x14">
        <oleObject progId="MS_ClipArt_Gallery.5" shapeId="25611" r:id="rId11">
          <objectPr defaultSize="0" macro="[0]!Gomb9_Kattintáskor" r:id="rId12">
            <anchor moveWithCells="1">
              <from>
                <xdr:col>1</xdr:col>
                <xdr:colOff>3438525</xdr:colOff>
                <xdr:row>26</xdr:row>
                <xdr:rowOff>38100</xdr:rowOff>
              </from>
              <to>
                <xdr:col>1</xdr:col>
                <xdr:colOff>3581400</xdr:colOff>
                <xdr:row>26</xdr:row>
                <xdr:rowOff>180975</xdr:rowOff>
              </to>
            </anchor>
          </objectPr>
        </oleObject>
      </mc:Choice>
      <mc:Fallback>
        <oleObject progId="MS_ClipArt_Gallery.5" shapeId="25611" r:id="rId11"/>
      </mc:Fallback>
    </mc:AlternateContent>
    <mc:AlternateContent xmlns:mc="http://schemas.openxmlformats.org/markup-compatibility/2006">
      <mc:Choice Requires="x14">
        <oleObject progId="MS_ClipArt_Gallery.5" shapeId="25618" r:id="rId13">
          <objectPr defaultSize="0" macro="[0]!Gomb1_Kattintáskor" r:id="rId14">
            <anchor moveWithCells="1">
              <from>
                <xdr:col>1</xdr:col>
                <xdr:colOff>3438525</xdr:colOff>
                <xdr:row>17</xdr:row>
                <xdr:rowOff>28575</xdr:rowOff>
              </from>
              <to>
                <xdr:col>1</xdr:col>
                <xdr:colOff>3581400</xdr:colOff>
                <xdr:row>17</xdr:row>
                <xdr:rowOff>171450</xdr:rowOff>
              </to>
            </anchor>
          </objectPr>
        </oleObject>
      </mc:Choice>
      <mc:Fallback>
        <oleObject progId="MS_ClipArt_Gallery.5" shapeId="25618" r:id="rId13"/>
      </mc:Fallback>
    </mc:AlternateContent>
    <mc:AlternateContent xmlns:mc="http://schemas.openxmlformats.org/markup-compatibility/2006">
      <mc:Choice Requires="x14">
        <oleObject progId="MS_ClipArt_Gallery.5" shapeId="25619" r:id="rId15">
          <objectPr defaultSize="0" macro="[0]!Gomb8_Kattintáskor" r:id="rId14">
            <anchor moveWithCells="1">
              <from>
                <xdr:col>1</xdr:col>
                <xdr:colOff>3438525</xdr:colOff>
                <xdr:row>25</xdr:row>
                <xdr:rowOff>28575</xdr:rowOff>
              </from>
              <to>
                <xdr:col>1</xdr:col>
                <xdr:colOff>3581400</xdr:colOff>
                <xdr:row>25</xdr:row>
                <xdr:rowOff>171450</xdr:rowOff>
              </to>
            </anchor>
          </objectPr>
        </oleObject>
      </mc:Choice>
      <mc:Fallback>
        <oleObject progId="MS_ClipArt_Gallery.5" shapeId="25619" r:id="rId15"/>
      </mc:Fallback>
    </mc:AlternateContent>
    <mc:AlternateContent xmlns:mc="http://schemas.openxmlformats.org/markup-compatibility/2006">
      <mc:Choice Requires="x14">
        <oleObject progId="MS_ClipArt_Gallery.5" shapeId="25621" r:id="rId16">
          <objectPr defaultSize="0" macro="[0]!Gomb15_Kattintáskor" r:id="rId14">
            <anchor moveWithCells="1">
              <from>
                <xdr:col>1</xdr:col>
                <xdr:colOff>3438525</xdr:colOff>
                <xdr:row>33</xdr:row>
                <xdr:rowOff>28575</xdr:rowOff>
              </from>
              <to>
                <xdr:col>1</xdr:col>
                <xdr:colOff>3581400</xdr:colOff>
                <xdr:row>33</xdr:row>
                <xdr:rowOff>171450</xdr:rowOff>
              </to>
            </anchor>
          </objectPr>
        </oleObject>
      </mc:Choice>
      <mc:Fallback>
        <oleObject progId="MS_ClipArt_Gallery.5" shapeId="25621" r:id="rId16"/>
      </mc:Fallback>
    </mc:AlternateContent>
    <mc:AlternateContent xmlns:mc="http://schemas.openxmlformats.org/markup-compatibility/2006">
      <mc:Choice Requires="x14">
        <oleObject progId="MS_ClipArt_Gallery.5" shapeId="25622" r:id="rId17">
          <objectPr defaultSize="0" macro="[0]!Gomb22_Kattintáskor" r:id="rId14">
            <anchor moveWithCells="1">
              <from>
                <xdr:col>1</xdr:col>
                <xdr:colOff>3438525</xdr:colOff>
                <xdr:row>41</xdr:row>
                <xdr:rowOff>28575</xdr:rowOff>
              </from>
              <to>
                <xdr:col>1</xdr:col>
                <xdr:colOff>3581400</xdr:colOff>
                <xdr:row>41</xdr:row>
                <xdr:rowOff>171450</xdr:rowOff>
              </to>
            </anchor>
          </objectPr>
        </oleObject>
      </mc:Choice>
      <mc:Fallback>
        <oleObject progId="MS_ClipArt_Gallery.5" shapeId="25622" r:id="rId17"/>
      </mc:Fallback>
    </mc:AlternateContent>
    <mc:AlternateContent xmlns:mc="http://schemas.openxmlformats.org/markup-compatibility/2006">
      <mc:Choice Requires="x14">
        <oleObject progId="MS_ClipArt_Gallery.5" shapeId="25626" r:id="rId18">
          <objectPr defaultSize="0" macro="[0]!Gomb16_Kattintáskor" r:id="rId19">
            <anchor moveWithCells="1">
              <from>
                <xdr:col>1</xdr:col>
                <xdr:colOff>3448050</xdr:colOff>
                <xdr:row>34</xdr:row>
                <xdr:rowOff>38100</xdr:rowOff>
              </from>
              <to>
                <xdr:col>1</xdr:col>
                <xdr:colOff>3571875</xdr:colOff>
                <xdr:row>34</xdr:row>
                <xdr:rowOff>152400</xdr:rowOff>
              </to>
            </anchor>
          </objectPr>
        </oleObject>
      </mc:Choice>
      <mc:Fallback>
        <oleObject progId="MS_ClipArt_Gallery.5" shapeId="25626" r:id="rId18"/>
      </mc:Fallback>
    </mc:AlternateContent>
    <mc:AlternateContent xmlns:mc="http://schemas.openxmlformats.org/markup-compatibility/2006">
      <mc:Choice Requires="x14">
        <oleObject progId="MS_ClipArt_Gallery.5" shapeId="25630" r:id="rId20">
          <objectPr defaultSize="0" macro="[0]!Module2.Gomb17_Kattintáskor" r:id="rId19">
            <anchor moveWithCells="1">
              <from>
                <xdr:col>1</xdr:col>
                <xdr:colOff>3448050</xdr:colOff>
                <xdr:row>35</xdr:row>
                <xdr:rowOff>57150</xdr:rowOff>
              </from>
              <to>
                <xdr:col>1</xdr:col>
                <xdr:colOff>3571875</xdr:colOff>
                <xdr:row>35</xdr:row>
                <xdr:rowOff>171450</xdr:rowOff>
              </to>
            </anchor>
          </objectPr>
        </oleObject>
      </mc:Choice>
      <mc:Fallback>
        <oleObject progId="MS_ClipArt_Gallery.5" shapeId="25630" r:id="rId20"/>
      </mc:Fallback>
    </mc:AlternateContent>
    <mc:AlternateContent xmlns:mc="http://schemas.openxmlformats.org/markup-compatibility/2006">
      <mc:Choice Requires="x14">
        <oleObject progId="MS_ClipArt_Gallery.5" shapeId="25631" r:id="rId21">
          <objectPr defaultSize="0" macro="[0]!Module2.Gomb18_Kattintáskor" r:id="rId19">
            <anchor moveWithCells="1">
              <from>
                <xdr:col>1</xdr:col>
                <xdr:colOff>3448050</xdr:colOff>
                <xdr:row>36</xdr:row>
                <xdr:rowOff>47625</xdr:rowOff>
              </from>
              <to>
                <xdr:col>1</xdr:col>
                <xdr:colOff>3571875</xdr:colOff>
                <xdr:row>36</xdr:row>
                <xdr:rowOff>161925</xdr:rowOff>
              </to>
            </anchor>
          </objectPr>
        </oleObject>
      </mc:Choice>
      <mc:Fallback>
        <oleObject progId="MS_ClipArt_Gallery.5" shapeId="25631" r:id="rId21"/>
      </mc:Fallback>
    </mc:AlternateContent>
    <mc:AlternateContent xmlns:mc="http://schemas.openxmlformats.org/markup-compatibility/2006">
      <mc:Choice Requires="x14">
        <oleObject progId="MS_ClipArt_Gallery.5" shapeId="25632" r:id="rId22">
          <objectPr defaultSize="0" macro="[0]!Module2.Gomb19_Kattintáskor" r:id="rId19">
            <anchor moveWithCells="1">
              <from>
                <xdr:col>1</xdr:col>
                <xdr:colOff>3448050</xdr:colOff>
                <xdr:row>37</xdr:row>
                <xdr:rowOff>38100</xdr:rowOff>
              </from>
              <to>
                <xdr:col>1</xdr:col>
                <xdr:colOff>3571875</xdr:colOff>
                <xdr:row>37</xdr:row>
                <xdr:rowOff>152400</xdr:rowOff>
              </to>
            </anchor>
          </objectPr>
        </oleObject>
      </mc:Choice>
      <mc:Fallback>
        <oleObject progId="MS_ClipArt_Gallery.5" shapeId="25632" r:id="rId22"/>
      </mc:Fallback>
    </mc:AlternateContent>
    <mc:AlternateContent xmlns:mc="http://schemas.openxmlformats.org/markup-compatibility/2006">
      <mc:Choice Requires="x14">
        <oleObject progId="MS_ClipArt_Gallery.5" shapeId="25633" r:id="rId23">
          <objectPr defaultSize="0" macro="[0]!Module2.Gomb20_Kattintáskor" r:id="rId19">
            <anchor moveWithCells="1">
              <from>
                <xdr:col>1</xdr:col>
                <xdr:colOff>3448050</xdr:colOff>
                <xdr:row>38</xdr:row>
                <xdr:rowOff>47625</xdr:rowOff>
              </from>
              <to>
                <xdr:col>1</xdr:col>
                <xdr:colOff>3571875</xdr:colOff>
                <xdr:row>38</xdr:row>
                <xdr:rowOff>161925</xdr:rowOff>
              </to>
            </anchor>
          </objectPr>
        </oleObject>
      </mc:Choice>
      <mc:Fallback>
        <oleObject progId="MS_ClipArt_Gallery.5" shapeId="25633" r:id="rId23"/>
      </mc:Fallback>
    </mc:AlternateContent>
    <mc:AlternateContent xmlns:mc="http://schemas.openxmlformats.org/markup-compatibility/2006">
      <mc:Choice Requires="x14">
        <oleObject progId="MS_ClipArt_Gallery.5" shapeId="25634" r:id="rId24">
          <objectPr defaultSize="0" macro="[0]!Gomb21_Kattintáskor" r:id="rId19">
            <anchor moveWithCells="1">
              <from>
                <xdr:col>1</xdr:col>
                <xdr:colOff>3448050</xdr:colOff>
                <xdr:row>39</xdr:row>
                <xdr:rowOff>47625</xdr:rowOff>
              </from>
              <to>
                <xdr:col>1</xdr:col>
                <xdr:colOff>3571875</xdr:colOff>
                <xdr:row>39</xdr:row>
                <xdr:rowOff>161925</xdr:rowOff>
              </to>
            </anchor>
          </objectPr>
        </oleObject>
      </mc:Choice>
      <mc:Fallback>
        <oleObject progId="MS_ClipArt_Gallery.5" shapeId="25634" r:id="rId2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tabSelected="1" workbookViewId="0">
      <selection activeCell="C20" sqref="C20"/>
    </sheetView>
  </sheetViews>
  <sheetFormatPr defaultColWidth="10.7109375" defaultRowHeight="15.75" customHeight="1" x14ac:dyDescent="0.2"/>
  <cols>
    <col min="1" max="1" width="9.5703125" style="1" customWidth="1"/>
    <col min="2" max="2" width="19.5703125" style="1" customWidth="1"/>
    <col min="3" max="3" width="26.7109375" style="1" customWidth="1"/>
    <col min="4" max="4" width="10.7109375" style="1" customWidth="1"/>
    <col min="5" max="5" width="17" style="1" customWidth="1"/>
    <col min="6" max="13" width="10.7109375" style="1" customWidth="1"/>
    <col min="14" max="16384" width="10.7109375" style="1"/>
  </cols>
  <sheetData>
    <row r="1" spans="1:5" ht="15.75" customHeight="1" x14ac:dyDescent="0.25">
      <c r="A1" s="9"/>
      <c r="B1" s="9"/>
      <c r="C1" s="9"/>
      <c r="D1" s="9"/>
      <c r="E1" s="9"/>
    </row>
    <row r="2" spans="1:5" ht="15.75" customHeight="1" x14ac:dyDescent="0.25">
      <c r="B2" s="69" t="s">
        <v>108</v>
      </c>
      <c r="C2" s="9"/>
      <c r="D2" s="9"/>
      <c r="E2" s="9"/>
    </row>
    <row r="3" spans="1:5" ht="15.75" customHeight="1" x14ac:dyDescent="0.25">
      <c r="B3" s="55" t="s">
        <v>30</v>
      </c>
      <c r="C3" s="9"/>
      <c r="D3" s="9"/>
      <c r="E3" s="9"/>
    </row>
    <row r="4" spans="1:5" ht="15.75" customHeight="1" x14ac:dyDescent="0.25">
      <c r="A4" s="55"/>
      <c r="B4" s="9"/>
      <c r="C4" s="9"/>
      <c r="D4" s="9"/>
      <c r="E4" s="9"/>
    </row>
    <row r="5" spans="1:5" ht="15.75" customHeight="1" x14ac:dyDescent="0.25">
      <c r="B5" s="56" t="str">
        <f>'Beviteli oldal'!B10</f>
        <v>01 09 404810</v>
      </c>
      <c r="C5" s="9"/>
      <c r="D5" s="9"/>
      <c r="E5" s="9"/>
    </row>
    <row r="6" spans="1:5" ht="15.75" customHeight="1" x14ac:dyDescent="0.25">
      <c r="B6" s="55" t="s">
        <v>31</v>
      </c>
      <c r="C6" s="9"/>
      <c r="D6" s="9"/>
      <c r="E6" s="9"/>
    </row>
    <row r="7" spans="1:5" ht="15.75" customHeight="1" x14ac:dyDescent="0.25">
      <c r="A7" s="9"/>
      <c r="D7" s="9"/>
      <c r="E7" s="9"/>
    </row>
    <row r="8" spans="1:5" ht="15.75" customHeight="1" x14ac:dyDescent="0.25">
      <c r="A8" s="9"/>
      <c r="D8" s="9"/>
      <c r="E8" s="9"/>
    </row>
    <row r="9" spans="1:5" ht="15.75" customHeight="1" x14ac:dyDescent="0.25">
      <c r="A9" s="9"/>
      <c r="D9" s="9"/>
      <c r="E9" s="9"/>
    </row>
    <row r="10" spans="1:5" ht="15.75" customHeight="1" x14ac:dyDescent="0.25">
      <c r="A10" s="9"/>
      <c r="D10" s="9"/>
      <c r="E10" s="9"/>
    </row>
    <row r="11" spans="1:5" ht="15.75" customHeight="1" x14ac:dyDescent="0.25">
      <c r="A11" s="9"/>
      <c r="D11" s="9"/>
      <c r="E11" s="9"/>
    </row>
    <row r="12" spans="1:5" ht="27" customHeight="1" x14ac:dyDescent="0.25">
      <c r="A12" s="9"/>
      <c r="C12" s="57" t="str">
        <f>+'Beviteli oldal'!B3</f>
        <v>IT FOR HEALTH KFT.</v>
      </c>
      <c r="D12" s="9"/>
      <c r="E12" s="9"/>
    </row>
    <row r="13" spans="1:5" ht="15.75" customHeight="1" x14ac:dyDescent="0.25">
      <c r="A13" s="9"/>
      <c r="C13" s="58"/>
      <c r="D13" s="9"/>
      <c r="E13" s="9"/>
    </row>
    <row r="14" spans="1:5" ht="21" customHeight="1" x14ac:dyDescent="0.25">
      <c r="A14" s="9"/>
      <c r="C14" s="59" t="str">
        <f>'Beviteli oldal'!B5</f>
        <v>1015 BUDAPEST, OSTROM U. 16 fszt 5.</v>
      </c>
      <c r="D14" s="9"/>
      <c r="E14" s="9"/>
    </row>
    <row r="15" spans="1:5" ht="18.75" customHeight="1" x14ac:dyDescent="0.25">
      <c r="A15" s="9"/>
      <c r="C15" s="59" t="s">
        <v>105</v>
      </c>
      <c r="D15" s="9"/>
      <c r="E15" s="9"/>
    </row>
    <row r="16" spans="1:5" ht="15.75" customHeight="1" x14ac:dyDescent="0.25">
      <c r="A16" s="9"/>
      <c r="C16" s="60"/>
      <c r="D16" s="11"/>
      <c r="E16" s="9"/>
    </row>
    <row r="17" spans="1:5" ht="15.75" customHeight="1" x14ac:dyDescent="0.25">
      <c r="A17" s="9"/>
      <c r="C17" s="60"/>
      <c r="D17" s="9"/>
      <c r="E17" s="9"/>
    </row>
    <row r="18" spans="1:5" ht="15.75" customHeight="1" x14ac:dyDescent="0.25">
      <c r="A18" s="9"/>
      <c r="C18" s="60"/>
      <c r="D18" s="9"/>
      <c r="E18" s="9"/>
    </row>
    <row r="19" spans="1:5" ht="33.75" customHeight="1" x14ac:dyDescent="0.25">
      <c r="A19" s="9"/>
      <c r="C19" s="61" t="s">
        <v>86</v>
      </c>
      <c r="D19" s="9"/>
      <c r="E19" s="9"/>
    </row>
    <row r="20" spans="1:5" ht="15.75" customHeight="1" x14ac:dyDescent="0.25">
      <c r="A20" s="9"/>
      <c r="C20" s="9"/>
      <c r="D20" s="9"/>
      <c r="E20" s="9"/>
    </row>
    <row r="21" spans="1:5" ht="21" customHeight="1" x14ac:dyDescent="0.3">
      <c r="A21" s="9"/>
      <c r="C21" s="62">
        <v>2023</v>
      </c>
      <c r="D21" s="9"/>
      <c r="E21" s="9"/>
    </row>
    <row r="22" spans="1:5" ht="15.75" customHeight="1" x14ac:dyDescent="0.25">
      <c r="A22" s="12"/>
      <c r="D22" s="9"/>
      <c r="E22" s="9"/>
    </row>
    <row r="23" spans="1:5" ht="15.75" customHeight="1" x14ac:dyDescent="0.25">
      <c r="A23" s="9"/>
      <c r="D23" s="9"/>
      <c r="E23" s="9"/>
    </row>
    <row r="24" spans="1:5" ht="15.75" customHeight="1" x14ac:dyDescent="0.25">
      <c r="A24" s="9"/>
      <c r="D24" s="9"/>
      <c r="E24" s="9"/>
    </row>
    <row r="25" spans="1:5" ht="15.75" customHeight="1" x14ac:dyDescent="0.25">
      <c r="A25" s="9"/>
      <c r="D25" s="9"/>
      <c r="E25" s="9"/>
    </row>
    <row r="26" spans="1:5" ht="15.75" customHeight="1" x14ac:dyDescent="0.25">
      <c r="A26" s="9"/>
      <c r="B26" s="9"/>
      <c r="C26" s="9"/>
      <c r="D26" s="9"/>
      <c r="E26" s="9"/>
    </row>
    <row r="27" spans="1:5" ht="15.75" customHeight="1" x14ac:dyDescent="0.25">
      <c r="A27" s="9"/>
      <c r="B27" s="9"/>
      <c r="C27" s="9"/>
      <c r="D27" s="9"/>
      <c r="E27" s="9"/>
    </row>
    <row r="28" spans="1:5" ht="15.75" customHeight="1" x14ac:dyDescent="0.25">
      <c r="A28" s="9"/>
      <c r="B28" s="9"/>
      <c r="C28" s="9"/>
      <c r="D28" s="9"/>
      <c r="E28" s="9"/>
    </row>
    <row r="29" spans="1:5" ht="15.75" customHeight="1" x14ac:dyDescent="0.25">
      <c r="A29" s="9"/>
      <c r="B29" s="9"/>
      <c r="C29" s="9"/>
      <c r="D29" s="9"/>
      <c r="E29" s="9"/>
    </row>
    <row r="30" spans="1:5" ht="15.75" customHeight="1" x14ac:dyDescent="0.25">
      <c r="A30" s="63" t="s">
        <v>48</v>
      </c>
      <c r="B30" s="64" t="str">
        <f>'Beviteli oldal'!B12</f>
        <v>2024. január. 31</v>
      </c>
      <c r="C30" s="65"/>
      <c r="D30" s="66"/>
      <c r="E30" s="65"/>
    </row>
    <row r="31" spans="1:5" ht="15.75" customHeight="1" x14ac:dyDescent="0.25">
      <c r="A31" s="66"/>
      <c r="B31" s="67"/>
      <c r="C31" s="66"/>
      <c r="D31" s="66"/>
      <c r="E31" s="11" t="s">
        <v>49</v>
      </c>
    </row>
    <row r="32" spans="1:5" ht="15.75" customHeight="1" x14ac:dyDescent="0.25">
      <c r="A32" s="66"/>
      <c r="B32" s="67"/>
      <c r="C32" s="65"/>
      <c r="D32" s="66"/>
      <c r="E32" s="9"/>
    </row>
    <row r="33" spans="1:5" ht="15.75" customHeight="1" x14ac:dyDescent="0.25">
      <c r="A33" s="9"/>
      <c r="B33" s="9"/>
      <c r="C33" s="65"/>
      <c r="D33" s="9"/>
      <c r="E33" s="9"/>
    </row>
    <row r="34" spans="1:5" ht="15.75" customHeight="1" x14ac:dyDescent="0.25">
      <c r="A34" s="9"/>
      <c r="B34" s="9"/>
      <c r="C34" s="68" t="s">
        <v>50</v>
      </c>
      <c r="D34" s="9"/>
      <c r="E34" s="9"/>
    </row>
    <row r="35" spans="1:5" ht="15.75" customHeight="1" x14ac:dyDescent="0.25">
      <c r="A35" s="9"/>
      <c r="B35" s="9"/>
      <c r="C35" s="9"/>
      <c r="D35" s="9"/>
      <c r="E35" s="9"/>
    </row>
    <row r="36" spans="1:5" ht="15.75" customHeight="1" x14ac:dyDescent="0.25">
      <c r="A36" s="9"/>
      <c r="B36" s="9"/>
      <c r="C36" s="9"/>
      <c r="D36" s="9"/>
    </row>
    <row r="37" spans="1:5" ht="15.75" customHeight="1" x14ac:dyDescent="0.25">
      <c r="A37" s="9"/>
      <c r="B37" s="9"/>
      <c r="C37" s="9"/>
      <c r="D37" s="9"/>
      <c r="E37" s="9"/>
    </row>
    <row r="38" spans="1:5" ht="15.75" customHeight="1" x14ac:dyDescent="0.25">
      <c r="A38" s="13"/>
      <c r="B38" s="9"/>
      <c r="C38" s="9"/>
      <c r="D38" s="9"/>
      <c r="E38" s="9"/>
    </row>
    <row r="39" spans="1:5" ht="15.75" customHeight="1" x14ac:dyDescent="0.25">
      <c r="A39" s="9"/>
      <c r="B39" s="9"/>
      <c r="C39" s="9"/>
      <c r="D39" s="9"/>
      <c r="E39" s="9"/>
    </row>
    <row r="40" spans="1:5" ht="15.75" customHeight="1" x14ac:dyDescent="0.25">
      <c r="A40" s="9"/>
      <c r="B40" s="9"/>
      <c r="C40" s="9"/>
      <c r="D40" s="9"/>
      <c r="E40" s="9"/>
    </row>
    <row r="41" spans="1:5" ht="15.75" customHeight="1" x14ac:dyDescent="0.25">
      <c r="A41" s="9"/>
      <c r="B41" s="9"/>
      <c r="C41" s="9"/>
      <c r="D41" s="9"/>
      <c r="E41" s="9"/>
    </row>
    <row r="42" spans="1:5" ht="15.75" customHeight="1" x14ac:dyDescent="0.25">
      <c r="A42" s="13"/>
      <c r="B42" s="9"/>
      <c r="C42" s="9"/>
      <c r="D42" s="9"/>
      <c r="E42" s="9"/>
    </row>
    <row r="43" spans="1:5" ht="15.75" customHeight="1" x14ac:dyDescent="0.25">
      <c r="A43" s="9"/>
      <c r="B43" s="9"/>
      <c r="C43" s="9"/>
      <c r="D43" s="9"/>
      <c r="E43" s="9"/>
    </row>
    <row r="44" spans="1:5" ht="15.75" customHeight="1" x14ac:dyDescent="0.25">
      <c r="A44" s="9"/>
      <c r="B44" s="9"/>
      <c r="C44" s="9"/>
      <c r="D44" s="9"/>
      <c r="E44" s="9"/>
    </row>
    <row r="45" spans="1:5" ht="15.75" customHeight="1" x14ac:dyDescent="0.25">
      <c r="A45" s="9"/>
      <c r="B45" s="9"/>
      <c r="D45" s="9"/>
      <c r="E45" s="9"/>
    </row>
    <row r="46" spans="1:5" ht="15.75" customHeight="1" x14ac:dyDescent="0.25">
      <c r="A46" s="9"/>
    </row>
    <row r="47" spans="1:5" ht="15.75" customHeight="1" x14ac:dyDescent="0.25">
      <c r="A47" s="9"/>
    </row>
    <row r="48" spans="1:5" ht="15.75" customHeight="1" x14ac:dyDescent="0.25">
      <c r="A48" s="9"/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H163"/>
  <sheetViews>
    <sheetView topLeftCell="A28" zoomScaleNormal="100" workbookViewId="0">
      <selection activeCell="C22" sqref="C22"/>
    </sheetView>
  </sheetViews>
  <sheetFormatPr defaultColWidth="9.28515625" defaultRowHeight="15.95" customHeight="1" x14ac:dyDescent="0.25"/>
  <cols>
    <col min="1" max="1" width="6.140625" style="18" customWidth="1"/>
    <col min="2" max="2" width="4.140625" style="18" customWidth="1"/>
    <col min="3" max="3" width="58.28515625" style="4" customWidth="1"/>
    <col min="4" max="4" width="9.85546875" style="70" customWidth="1"/>
    <col min="5" max="5" width="9.42578125" style="70" customWidth="1"/>
    <col min="6" max="6" width="9.85546875" style="70" customWidth="1"/>
    <col min="7" max="16384" width="9.28515625" style="4"/>
  </cols>
  <sheetData>
    <row r="1" spans="1:6" ht="15.95" customHeight="1" x14ac:dyDescent="0.25">
      <c r="C1" s="91" t="str">
        <f>+'Beviteli oldal'!B8</f>
        <v>32058765-5829-113-01</v>
      </c>
    </row>
    <row r="2" spans="1:6" ht="15.95" customHeight="1" x14ac:dyDescent="0.25">
      <c r="C2" s="4" t="s">
        <v>30</v>
      </c>
    </row>
    <row r="4" spans="1:6" ht="15.95" customHeight="1" x14ac:dyDescent="0.25">
      <c r="C4" s="4" t="str">
        <f>+'Beviteli oldal'!B10</f>
        <v>01 09 404810</v>
      </c>
      <c r="D4" s="71"/>
    </row>
    <row r="5" spans="1:6" ht="15.95" customHeight="1" x14ac:dyDescent="0.25">
      <c r="C5" s="19" t="s">
        <v>31</v>
      </c>
    </row>
    <row r="7" spans="1:6" ht="15.95" customHeight="1" x14ac:dyDescent="0.25">
      <c r="A7" s="20" t="s">
        <v>97</v>
      </c>
    </row>
    <row r="8" spans="1:6" ht="15" customHeight="1" x14ac:dyDescent="0.25">
      <c r="C8" s="54">
        <f>'Beviteli oldal'!B14</f>
        <v>45291</v>
      </c>
      <c r="D8" s="71"/>
      <c r="E8" s="71"/>
      <c r="F8" s="78" t="s">
        <v>24</v>
      </c>
    </row>
    <row r="9" spans="1:6" s="24" customFormat="1" ht="54" customHeight="1" x14ac:dyDescent="0.2">
      <c r="A9" s="21" t="s">
        <v>44</v>
      </c>
      <c r="B9" s="22"/>
      <c r="C9" s="23" t="s">
        <v>23</v>
      </c>
      <c r="D9" s="81" t="s">
        <v>109</v>
      </c>
      <c r="E9" s="80" t="s">
        <v>51</v>
      </c>
      <c r="F9" s="81" t="s">
        <v>114</v>
      </c>
    </row>
    <row r="10" spans="1:6" s="18" customFormat="1" ht="15.95" customHeight="1" x14ac:dyDescent="0.25">
      <c r="A10" s="21" t="s">
        <v>25</v>
      </c>
      <c r="B10" s="22"/>
      <c r="C10" s="23" t="s">
        <v>26</v>
      </c>
      <c r="D10" s="72" t="s">
        <v>27</v>
      </c>
      <c r="E10" s="80" t="s">
        <v>28</v>
      </c>
      <c r="F10" s="72" t="s">
        <v>29</v>
      </c>
    </row>
    <row r="11" spans="1:6" ht="15.95" customHeight="1" x14ac:dyDescent="0.25">
      <c r="A11" s="2">
        <v>1</v>
      </c>
      <c r="B11" s="27" t="s">
        <v>0</v>
      </c>
      <c r="C11" s="30" t="s">
        <v>1</v>
      </c>
      <c r="D11" s="82">
        <f>+SUM(D12:D14)</f>
        <v>0</v>
      </c>
      <c r="E11" s="82">
        <f>+SUM(E12:E14)</f>
        <v>0</v>
      </c>
      <c r="F11" s="82">
        <f>+SUM(F12:F14)</f>
        <v>0</v>
      </c>
    </row>
    <row r="12" spans="1:6" ht="15.95" customHeight="1" x14ac:dyDescent="0.25">
      <c r="A12" s="2">
        <v>2</v>
      </c>
      <c r="B12" s="25" t="s">
        <v>2</v>
      </c>
      <c r="C12" s="31" t="s">
        <v>45</v>
      </c>
      <c r="D12" s="73"/>
      <c r="E12" s="73"/>
      <c r="F12" s="73"/>
    </row>
    <row r="13" spans="1:6" ht="15.95" customHeight="1" x14ac:dyDescent="0.25">
      <c r="A13" s="2">
        <v>3</v>
      </c>
      <c r="B13" s="25" t="s">
        <v>3</v>
      </c>
      <c r="C13" s="31" t="s">
        <v>46</v>
      </c>
      <c r="D13" s="73"/>
      <c r="E13" s="73"/>
      <c r="F13" s="73"/>
    </row>
    <row r="14" spans="1:6" ht="15.95" customHeight="1" x14ac:dyDescent="0.25">
      <c r="A14" s="2">
        <v>4</v>
      </c>
      <c r="B14" s="25" t="s">
        <v>4</v>
      </c>
      <c r="C14" s="31" t="s">
        <v>47</v>
      </c>
      <c r="D14" s="73"/>
      <c r="E14" s="73"/>
      <c r="F14" s="73"/>
    </row>
    <row r="15" spans="1:6" ht="15.95" customHeight="1" x14ac:dyDescent="0.25">
      <c r="A15" s="2">
        <v>5</v>
      </c>
      <c r="B15" s="27" t="s">
        <v>5</v>
      </c>
      <c r="C15" s="39" t="s">
        <v>6</v>
      </c>
      <c r="D15" s="82">
        <f>+SUM(D16:D19)</f>
        <v>9712</v>
      </c>
      <c r="E15" s="82">
        <f>+SUM(E16:E19)</f>
        <v>0</v>
      </c>
      <c r="F15" s="82">
        <f>+SUM(F16:F19)</f>
        <v>3943</v>
      </c>
    </row>
    <row r="16" spans="1:6" ht="15.95" customHeight="1" x14ac:dyDescent="0.25">
      <c r="A16" s="2">
        <v>6</v>
      </c>
      <c r="B16" s="25" t="s">
        <v>2</v>
      </c>
      <c r="C16" s="31" t="s">
        <v>42</v>
      </c>
      <c r="D16" s="73"/>
      <c r="E16" s="73"/>
      <c r="F16" s="73"/>
    </row>
    <row r="17" spans="1:6" ht="15.95" customHeight="1" x14ac:dyDescent="0.25">
      <c r="A17" s="2">
        <v>7</v>
      </c>
      <c r="B17" s="25" t="s">
        <v>3</v>
      </c>
      <c r="C17" s="31" t="s">
        <v>43</v>
      </c>
      <c r="D17" s="73">
        <v>6386</v>
      </c>
      <c r="E17" s="73"/>
      <c r="F17" s="73">
        <f>381+60+2000</f>
        <v>2441</v>
      </c>
    </row>
    <row r="18" spans="1:6" ht="15.95" customHeight="1" x14ac:dyDescent="0.25">
      <c r="A18" s="2">
        <v>8</v>
      </c>
      <c r="B18" s="25" t="s">
        <v>4</v>
      </c>
      <c r="C18" s="31" t="s">
        <v>99</v>
      </c>
      <c r="D18" s="73"/>
      <c r="E18" s="73"/>
      <c r="F18" s="73"/>
    </row>
    <row r="19" spans="1:6" ht="15.95" customHeight="1" x14ac:dyDescent="0.25">
      <c r="A19" s="2">
        <v>9</v>
      </c>
      <c r="B19" s="25" t="s">
        <v>7</v>
      </c>
      <c r="C19" s="31" t="s">
        <v>41</v>
      </c>
      <c r="D19" s="73">
        <v>3326</v>
      </c>
      <c r="E19" s="73"/>
      <c r="F19" s="73">
        <v>1502</v>
      </c>
    </row>
    <row r="20" spans="1:6" ht="15.95" customHeight="1" x14ac:dyDescent="0.25">
      <c r="A20" s="2">
        <v>10</v>
      </c>
      <c r="B20" s="27" t="s">
        <v>8</v>
      </c>
      <c r="C20" s="39" t="s">
        <v>9</v>
      </c>
      <c r="D20" s="83">
        <v>0</v>
      </c>
      <c r="E20" s="83"/>
      <c r="F20" s="83">
        <v>0</v>
      </c>
    </row>
    <row r="21" spans="1:6" ht="15.95" customHeight="1" x14ac:dyDescent="0.25">
      <c r="A21" s="4"/>
    </row>
    <row r="22" spans="1:6" ht="15.95" customHeight="1" x14ac:dyDescent="0.25">
      <c r="A22" s="2">
        <v>11</v>
      </c>
      <c r="B22" s="25"/>
      <c r="C22" s="39" t="s">
        <v>10</v>
      </c>
      <c r="D22" s="84">
        <f>+D11+D15+D20</f>
        <v>9712</v>
      </c>
      <c r="E22" s="84">
        <f>+E11+E15+E20</f>
        <v>0</v>
      </c>
      <c r="F22" s="84">
        <f>+F11+F15+F20</f>
        <v>3943</v>
      </c>
    </row>
    <row r="23" spans="1:6" ht="15.95" customHeight="1" x14ac:dyDescent="0.25">
      <c r="C23" s="6"/>
    </row>
    <row r="24" spans="1:6" ht="15.95" customHeight="1" x14ac:dyDescent="0.25">
      <c r="A24" s="28" t="s">
        <v>48</v>
      </c>
      <c r="B24" s="29"/>
      <c r="C24" s="17" t="str">
        <f>'Beviteli oldal'!B12</f>
        <v>2024. január. 31</v>
      </c>
    </row>
    <row r="25" spans="1:6" ht="15.95" customHeight="1" x14ac:dyDescent="0.25">
      <c r="A25" s="28"/>
      <c r="B25" s="29"/>
      <c r="C25" s="17"/>
    </row>
    <row r="26" spans="1:6" ht="15.95" customHeight="1" x14ac:dyDescent="0.25">
      <c r="A26" s="28"/>
      <c r="B26" s="29"/>
      <c r="C26" s="17"/>
    </row>
    <row r="27" spans="1:6" ht="15.95" customHeight="1" x14ac:dyDescent="0.25">
      <c r="A27" s="28"/>
      <c r="B27" s="29"/>
      <c r="C27" s="17"/>
    </row>
    <row r="28" spans="1:6" ht="15.75" customHeight="1" x14ac:dyDescent="0.25">
      <c r="A28" s="4"/>
      <c r="E28" s="78" t="s">
        <v>49</v>
      </c>
    </row>
    <row r="29" spans="1:6" ht="15.75" customHeight="1" x14ac:dyDescent="0.25">
      <c r="A29" s="4"/>
      <c r="C29" s="18" t="s">
        <v>50</v>
      </c>
      <c r="E29" s="78"/>
    </row>
    <row r="30" spans="1:6" ht="15.75" customHeight="1" x14ac:dyDescent="0.25">
      <c r="C30" s="6"/>
    </row>
    <row r="31" spans="1:6" ht="15.95" customHeight="1" x14ac:dyDescent="0.25">
      <c r="C31" s="4" t="str">
        <f>C1</f>
        <v>32058765-5829-113-01</v>
      </c>
    </row>
    <row r="32" spans="1:6" ht="15.95" customHeight="1" x14ac:dyDescent="0.25">
      <c r="C32" s="4" t="s">
        <v>30</v>
      </c>
    </row>
    <row r="34" spans="1:6" ht="15.95" customHeight="1" x14ac:dyDescent="0.25">
      <c r="C34" s="4" t="str">
        <f>C4</f>
        <v>01 09 404810</v>
      </c>
      <c r="D34" s="71"/>
    </row>
    <row r="35" spans="1:6" ht="15.95" customHeight="1" x14ac:dyDescent="0.25">
      <c r="C35" s="19" t="s">
        <v>31</v>
      </c>
    </row>
    <row r="37" spans="1:6" ht="15.95" customHeight="1" x14ac:dyDescent="0.25">
      <c r="A37" s="20" t="s">
        <v>98</v>
      </c>
    </row>
    <row r="38" spans="1:6" ht="15" customHeight="1" x14ac:dyDescent="0.25">
      <c r="C38" s="54">
        <f>C8</f>
        <v>45291</v>
      </c>
      <c r="D38" s="71"/>
      <c r="E38" s="71"/>
      <c r="F38" s="78" t="s">
        <v>24</v>
      </c>
    </row>
    <row r="39" spans="1:6" s="24" customFormat="1" ht="54" customHeight="1" x14ac:dyDescent="0.2">
      <c r="A39" s="21" t="s">
        <v>44</v>
      </c>
      <c r="B39" s="22"/>
      <c r="C39" s="23" t="s">
        <v>23</v>
      </c>
      <c r="D39" s="72" t="str">
        <f>+D9</f>
        <v>2022</v>
      </c>
      <c r="E39" s="80" t="s">
        <v>51</v>
      </c>
      <c r="F39" s="72" t="str">
        <f>+F9</f>
        <v>2023</v>
      </c>
    </row>
    <row r="40" spans="1:6" ht="15.95" customHeight="1" x14ac:dyDescent="0.25">
      <c r="A40" s="21" t="s">
        <v>25</v>
      </c>
      <c r="B40" s="22"/>
      <c r="C40" s="23" t="s">
        <v>26</v>
      </c>
      <c r="D40" s="72" t="s">
        <v>27</v>
      </c>
      <c r="E40" s="80" t="s">
        <v>28</v>
      </c>
      <c r="F40" s="72" t="s">
        <v>29</v>
      </c>
    </row>
    <row r="41" spans="1:6" ht="15.95" customHeight="1" x14ac:dyDescent="0.25">
      <c r="A41" s="2">
        <v>12</v>
      </c>
      <c r="B41" s="27" t="s">
        <v>11</v>
      </c>
      <c r="C41" s="39" t="s">
        <v>12</v>
      </c>
      <c r="D41" s="84">
        <f>+D42-D43+SUM(D44:D48)</f>
        <v>8943</v>
      </c>
      <c r="E41" s="84">
        <f>+E42-E43+SUM(E44:E48)</f>
        <v>0</v>
      </c>
      <c r="F41" s="84">
        <f>+F42-F43+SUM(F44:F48)</f>
        <v>3581.95</v>
      </c>
    </row>
    <row r="42" spans="1:6" ht="15.95" customHeight="1" x14ac:dyDescent="0.25">
      <c r="A42" s="2">
        <v>13</v>
      </c>
      <c r="B42" s="25" t="s">
        <v>2</v>
      </c>
      <c r="C42" s="31" t="s">
        <v>34</v>
      </c>
      <c r="D42" s="73">
        <v>3000</v>
      </c>
      <c r="E42" s="73"/>
      <c r="F42" s="73">
        <v>3000</v>
      </c>
    </row>
    <row r="43" spans="1:6" ht="15.95" customHeight="1" x14ac:dyDescent="0.25">
      <c r="A43" s="2">
        <v>14</v>
      </c>
      <c r="B43" s="25" t="s">
        <v>3</v>
      </c>
      <c r="C43" s="31" t="s">
        <v>35</v>
      </c>
      <c r="D43" s="73">
        <v>0</v>
      </c>
      <c r="E43" s="73"/>
      <c r="F43" s="73">
        <v>0</v>
      </c>
    </row>
    <row r="44" spans="1:6" ht="15.95" customHeight="1" x14ac:dyDescent="0.25">
      <c r="A44" s="2">
        <v>15</v>
      </c>
      <c r="B44" s="25" t="s">
        <v>4</v>
      </c>
      <c r="C44" s="31" t="s">
        <v>36</v>
      </c>
      <c r="D44" s="73">
        <v>0</v>
      </c>
      <c r="E44" s="73"/>
      <c r="F44" s="73">
        <v>0</v>
      </c>
    </row>
    <row r="45" spans="1:6" ht="15.95" customHeight="1" x14ac:dyDescent="0.25">
      <c r="A45" s="2">
        <v>16</v>
      </c>
      <c r="B45" s="25" t="s">
        <v>7</v>
      </c>
      <c r="C45" s="31" t="s">
        <v>37</v>
      </c>
      <c r="D45" s="73">
        <v>0</v>
      </c>
      <c r="E45" s="73"/>
      <c r="F45" s="73">
        <f>+D45+D48-12500</f>
        <v>-6557</v>
      </c>
    </row>
    <row r="46" spans="1:6" ht="15.95" customHeight="1" x14ac:dyDescent="0.25">
      <c r="A46" s="2">
        <v>17</v>
      </c>
      <c r="B46" s="25" t="s">
        <v>13</v>
      </c>
      <c r="C46" s="31" t="s">
        <v>38</v>
      </c>
      <c r="D46" s="73">
        <v>0</v>
      </c>
      <c r="E46" s="73"/>
      <c r="F46" s="73">
        <v>0</v>
      </c>
    </row>
    <row r="47" spans="1:6" ht="15.95" customHeight="1" x14ac:dyDescent="0.25">
      <c r="A47" s="2">
        <v>18</v>
      </c>
      <c r="B47" s="25" t="s">
        <v>14</v>
      </c>
      <c r="C47" s="31" t="s">
        <v>39</v>
      </c>
      <c r="D47" s="73">
        <v>0</v>
      </c>
      <c r="E47" s="73"/>
      <c r="F47" s="73">
        <v>0</v>
      </c>
    </row>
    <row r="48" spans="1:6" ht="15.95" customHeight="1" x14ac:dyDescent="0.25">
      <c r="A48" s="2">
        <v>19</v>
      </c>
      <c r="B48" s="25" t="s">
        <v>15</v>
      </c>
      <c r="C48" s="31" t="s">
        <v>106</v>
      </c>
      <c r="D48" s="73">
        <v>5943</v>
      </c>
      <c r="E48" s="73"/>
      <c r="F48" s="73">
        <f>'EgyszÉvesEredmÖsszktg"A"'!F29</f>
        <v>7138.95</v>
      </c>
    </row>
    <row r="49" spans="1:8" ht="15.95" customHeight="1" x14ac:dyDescent="0.25">
      <c r="A49" s="2">
        <v>20</v>
      </c>
      <c r="B49" s="27" t="s">
        <v>16</v>
      </c>
      <c r="C49" s="39" t="s">
        <v>17</v>
      </c>
      <c r="D49" s="83">
        <v>0</v>
      </c>
      <c r="E49" s="83"/>
      <c r="F49" s="83">
        <v>0</v>
      </c>
      <c r="H49" s="70"/>
    </row>
    <row r="50" spans="1:8" ht="15.75" customHeight="1" x14ac:dyDescent="0.25">
      <c r="A50" s="2">
        <v>21</v>
      </c>
      <c r="B50" s="27" t="s">
        <v>18</v>
      </c>
      <c r="C50" s="39" t="s">
        <v>19</v>
      </c>
      <c r="D50" s="82">
        <f>+SUM(D51:D53)</f>
        <v>769</v>
      </c>
      <c r="E50" s="82">
        <f>+SUM(E51:E53)</f>
        <v>0</v>
      </c>
      <c r="F50" s="82">
        <f>+SUM(F51:F53)</f>
        <v>361</v>
      </c>
    </row>
    <row r="51" spans="1:8" ht="15.95" customHeight="1" x14ac:dyDescent="0.25">
      <c r="A51" s="2">
        <v>22</v>
      </c>
      <c r="B51" s="25" t="s">
        <v>2</v>
      </c>
      <c r="C51" s="40" t="s">
        <v>33</v>
      </c>
      <c r="D51" s="73"/>
      <c r="E51" s="73"/>
      <c r="F51" s="73"/>
    </row>
    <row r="52" spans="1:8" ht="15.95" customHeight="1" x14ac:dyDescent="0.25">
      <c r="A52" s="2">
        <v>23</v>
      </c>
      <c r="B52" s="25" t="s">
        <v>3</v>
      </c>
      <c r="C52" s="40" t="s">
        <v>55</v>
      </c>
      <c r="D52" s="73"/>
      <c r="E52" s="73"/>
      <c r="F52" s="73"/>
    </row>
    <row r="53" spans="1:8" ht="15.95" customHeight="1" x14ac:dyDescent="0.25">
      <c r="A53" s="2">
        <v>24</v>
      </c>
      <c r="B53" s="25" t="s">
        <v>4</v>
      </c>
      <c r="C53" s="40" t="s">
        <v>32</v>
      </c>
      <c r="D53" s="73">
        <v>769</v>
      </c>
      <c r="E53" s="73"/>
      <c r="F53" s="73">
        <v>361</v>
      </c>
    </row>
    <row r="54" spans="1:8" ht="15.95" customHeight="1" x14ac:dyDescent="0.25">
      <c r="A54" s="2">
        <v>25</v>
      </c>
      <c r="B54" s="27" t="s">
        <v>20</v>
      </c>
      <c r="C54" s="41" t="s">
        <v>21</v>
      </c>
      <c r="D54" s="83">
        <v>0</v>
      </c>
      <c r="E54" s="83"/>
      <c r="F54" s="83">
        <v>0</v>
      </c>
    </row>
    <row r="55" spans="1:8" ht="15.95" customHeight="1" x14ac:dyDescent="0.25">
      <c r="A55" s="4"/>
      <c r="C55" s="42"/>
    </row>
    <row r="56" spans="1:8" ht="15.95" customHeight="1" x14ac:dyDescent="0.25">
      <c r="A56" s="2">
        <v>26</v>
      </c>
      <c r="B56" s="25"/>
      <c r="C56" s="41" t="s">
        <v>22</v>
      </c>
      <c r="D56" s="84">
        <f>D41+D49+D50+D54</f>
        <v>9712</v>
      </c>
      <c r="E56" s="84">
        <f>+E41+E49+E50+E54</f>
        <v>0</v>
      </c>
      <c r="F56" s="84">
        <f>F41+F49+F50+F54</f>
        <v>3942.95</v>
      </c>
      <c r="H56" s="70"/>
    </row>
    <row r="57" spans="1:8" ht="15.95" customHeight="1" x14ac:dyDescent="0.25">
      <c r="D57" s="85"/>
      <c r="E57" s="85"/>
      <c r="F57" s="85"/>
    </row>
    <row r="58" spans="1:8" ht="15.95" customHeight="1" x14ac:dyDescent="0.25">
      <c r="A58" s="28" t="s">
        <v>48</v>
      </c>
      <c r="B58" s="29"/>
      <c r="C58" s="17" t="str">
        <f>C24</f>
        <v>2024. január. 31</v>
      </c>
    </row>
    <row r="59" spans="1:8" ht="15.95" customHeight="1" x14ac:dyDescent="0.25">
      <c r="A59" s="28"/>
      <c r="B59" s="29"/>
      <c r="C59" s="17"/>
    </row>
    <row r="60" spans="1:8" ht="15.95" customHeight="1" x14ac:dyDescent="0.25">
      <c r="A60" s="28"/>
      <c r="B60" s="29"/>
      <c r="C60" s="17"/>
      <c r="H60" s="70">
        <f>+F22-F56</f>
        <v>5.0000000000181899E-2</v>
      </c>
    </row>
    <row r="61" spans="1:8" ht="15.95" customHeight="1" x14ac:dyDescent="0.25">
      <c r="A61" s="28"/>
      <c r="B61" s="29"/>
      <c r="C61" s="17"/>
    </row>
    <row r="62" spans="1:8" ht="15.95" customHeight="1" x14ac:dyDescent="0.25">
      <c r="A62" s="4"/>
      <c r="E62" s="78" t="s">
        <v>49</v>
      </c>
    </row>
    <row r="63" spans="1:8" ht="15.95" customHeight="1" x14ac:dyDescent="0.25">
      <c r="A63" s="4"/>
      <c r="C63" s="18" t="s">
        <v>50</v>
      </c>
      <c r="E63" s="78"/>
    </row>
    <row r="84" spans="2:2" ht="15.95" customHeight="1" x14ac:dyDescent="0.25">
      <c r="B84" s="24"/>
    </row>
    <row r="111" spans="2:2" ht="15.95" customHeight="1" x14ac:dyDescent="0.25">
      <c r="B111" s="24"/>
    </row>
    <row r="116" spans="2:2" ht="15.95" customHeight="1" x14ac:dyDescent="0.25">
      <c r="B116" s="24"/>
    </row>
    <row r="128" spans="2:2" ht="15.95" customHeight="1" x14ac:dyDescent="0.25">
      <c r="B128" s="24"/>
    </row>
    <row r="133" spans="2:2" ht="15.95" customHeight="1" x14ac:dyDescent="0.25">
      <c r="B133" s="24"/>
    </row>
    <row r="136" spans="2:2" ht="15.95" customHeight="1" x14ac:dyDescent="0.25">
      <c r="B136" s="24"/>
    </row>
    <row r="139" spans="2:2" ht="15.95" customHeight="1" x14ac:dyDescent="0.25">
      <c r="B139" s="24"/>
    </row>
    <row r="158" spans="2:2" ht="15.95" customHeight="1" x14ac:dyDescent="0.25">
      <c r="B158" s="24"/>
    </row>
    <row r="163" spans="2:2" ht="15.95" customHeight="1" x14ac:dyDescent="0.25">
      <c r="B16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rowBreaks count="1" manualBreakCount="1">
    <brk id="2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13"/>
  <dimension ref="A1:O133"/>
  <sheetViews>
    <sheetView topLeftCell="A5" zoomScaleNormal="100" workbookViewId="0">
      <selection activeCell="C22" sqref="C22"/>
    </sheetView>
  </sheetViews>
  <sheetFormatPr defaultColWidth="9.28515625" defaultRowHeight="15.95" customHeight="1" x14ac:dyDescent="0.25"/>
  <cols>
    <col min="1" max="1" width="6.140625" style="18" customWidth="1"/>
    <col min="2" max="2" width="6.42578125" style="18" bestFit="1" customWidth="1"/>
    <col min="3" max="3" width="58.28515625" style="4" customWidth="1"/>
    <col min="4" max="4" width="9.85546875" style="70" customWidth="1"/>
    <col min="5" max="5" width="9.42578125" style="4" customWidth="1"/>
    <col min="6" max="6" width="9.85546875" style="70" customWidth="1"/>
    <col min="7" max="9" width="9.28515625" style="4"/>
    <col min="10" max="10" width="15.42578125" style="4" bestFit="1" customWidth="1"/>
    <col min="11" max="11" width="9.28515625" style="4"/>
    <col min="12" max="12" width="13.85546875" style="86" bestFit="1" customWidth="1"/>
    <col min="13" max="13" width="15.42578125" style="86" bestFit="1" customWidth="1"/>
    <col min="14" max="14" width="14" style="86" bestFit="1" customWidth="1"/>
    <col min="15" max="15" width="9.28515625" style="86"/>
    <col min="16" max="16384" width="9.28515625" style="4"/>
  </cols>
  <sheetData>
    <row r="1" spans="1:15" ht="15.95" customHeight="1" x14ac:dyDescent="0.25">
      <c r="C1" s="91" t="str">
        <f>+'Beviteli oldal'!B8</f>
        <v>32058765-5829-113-01</v>
      </c>
    </row>
    <row r="2" spans="1:15" ht="15.95" customHeight="1" x14ac:dyDescent="0.25">
      <c r="C2" s="4" t="s">
        <v>30</v>
      </c>
    </row>
    <row r="4" spans="1:15" ht="15.95" customHeight="1" x14ac:dyDescent="0.25">
      <c r="C4" s="4" t="str">
        <f>+'Beviteli oldal'!B10</f>
        <v>01 09 404810</v>
      </c>
      <c r="D4" s="71"/>
    </row>
    <row r="5" spans="1:15" ht="15.95" customHeight="1" x14ac:dyDescent="0.25">
      <c r="C5" s="19" t="s">
        <v>31</v>
      </c>
    </row>
    <row r="7" spans="1:15" ht="15.95" customHeight="1" x14ac:dyDescent="0.25">
      <c r="A7" s="20" t="s">
        <v>101</v>
      </c>
    </row>
    <row r="8" spans="1:15" ht="15" customHeight="1" x14ac:dyDescent="0.25">
      <c r="A8" s="19"/>
      <c r="C8" s="54">
        <f>'Beviteli oldal'!B14</f>
        <v>45291</v>
      </c>
      <c r="D8" s="71"/>
      <c r="E8" s="6"/>
      <c r="F8" s="78" t="s">
        <v>24</v>
      </c>
    </row>
    <row r="9" spans="1:15" s="24" customFormat="1" ht="54" customHeight="1" x14ac:dyDescent="0.2">
      <c r="A9" s="21" t="s">
        <v>44</v>
      </c>
      <c r="B9" s="22"/>
      <c r="C9" s="23" t="s">
        <v>23</v>
      </c>
      <c r="D9" s="79" t="str">
        <f>+'EgyszÉvesMérleg"A"'!D9</f>
        <v>2022</v>
      </c>
      <c r="E9" s="7" t="s">
        <v>51</v>
      </c>
      <c r="F9" s="79" t="str">
        <f>+'EgyszÉvesMérleg"A"'!F9</f>
        <v>2023</v>
      </c>
      <c r="L9" s="87"/>
      <c r="M9" s="87"/>
      <c r="N9" s="87"/>
      <c r="O9" s="87"/>
    </row>
    <row r="10" spans="1:15" s="18" customFormat="1" ht="15.95" customHeight="1" x14ac:dyDescent="0.25">
      <c r="A10" s="21" t="s">
        <v>25</v>
      </c>
      <c r="B10" s="22"/>
      <c r="C10" s="23" t="s">
        <v>26</v>
      </c>
      <c r="D10" s="72" t="s">
        <v>27</v>
      </c>
      <c r="E10" s="7" t="s">
        <v>28</v>
      </c>
      <c r="F10" s="72" t="s">
        <v>29</v>
      </c>
      <c r="K10" s="89"/>
      <c r="L10" s="88"/>
      <c r="M10" s="88"/>
      <c r="N10" s="88"/>
      <c r="O10" s="88"/>
    </row>
    <row r="11" spans="1:15" ht="15.95" customHeight="1" x14ac:dyDescent="0.25">
      <c r="A11" s="35">
        <v>1</v>
      </c>
      <c r="B11" s="27" t="s">
        <v>2</v>
      </c>
      <c r="C11" s="39" t="s">
        <v>73</v>
      </c>
      <c r="D11" s="73">
        <v>9019</v>
      </c>
      <c r="E11" s="48"/>
      <c r="F11" s="73">
        <v>11361</v>
      </c>
      <c r="H11" s="70">
        <f>+F11*0.02</f>
        <v>227.22</v>
      </c>
      <c r="J11" s="70">
        <f>+D14/D11</f>
        <v>0.25590420223971616</v>
      </c>
      <c r="L11" s="86">
        <f>+F11*0.02</f>
        <v>227.22</v>
      </c>
    </row>
    <row r="12" spans="1:15" ht="15.95" customHeight="1" x14ac:dyDescent="0.25">
      <c r="A12" s="2">
        <v>2</v>
      </c>
      <c r="B12" s="27" t="s">
        <v>3</v>
      </c>
      <c r="C12" s="39" t="s">
        <v>74</v>
      </c>
      <c r="D12" s="73"/>
      <c r="E12" s="48"/>
      <c r="F12" s="73"/>
      <c r="H12" s="70"/>
      <c r="J12" s="4">
        <f>+F11*J11</f>
        <v>2907.3276416454155</v>
      </c>
    </row>
    <row r="13" spans="1:15" ht="15.95" customHeight="1" x14ac:dyDescent="0.25">
      <c r="A13" s="35">
        <v>3</v>
      </c>
      <c r="B13" s="27" t="s">
        <v>4</v>
      </c>
      <c r="C13" s="39" t="s">
        <v>56</v>
      </c>
      <c r="D13" s="73"/>
      <c r="E13" s="48"/>
      <c r="F13" s="73"/>
      <c r="K13" s="70"/>
    </row>
    <row r="14" spans="1:15" ht="15.95" customHeight="1" x14ac:dyDescent="0.25">
      <c r="A14" s="2">
        <v>4</v>
      </c>
      <c r="B14" s="27" t="s">
        <v>7</v>
      </c>
      <c r="C14" s="39" t="s">
        <v>75</v>
      </c>
      <c r="D14" s="73">
        <v>2308</v>
      </c>
      <c r="E14" s="48"/>
      <c r="F14" s="73">
        <f>3334+132</f>
        <v>3466</v>
      </c>
      <c r="H14" s="4">
        <v>344</v>
      </c>
      <c r="I14" s="4" t="s">
        <v>104</v>
      </c>
      <c r="L14" s="86">
        <v>370</v>
      </c>
    </row>
    <row r="15" spans="1:15" ht="15.95" customHeight="1" x14ac:dyDescent="0.25">
      <c r="A15" s="35">
        <v>5</v>
      </c>
      <c r="B15" s="27" t="s">
        <v>13</v>
      </c>
      <c r="C15" s="39" t="s">
        <v>72</v>
      </c>
      <c r="D15" s="73"/>
      <c r="E15" s="48"/>
      <c r="F15" s="73"/>
      <c r="I15" s="70">
        <f>+F11-H14</f>
        <v>11017</v>
      </c>
      <c r="J15" s="70"/>
      <c r="L15" s="86">
        <f>+F14-L14</f>
        <v>3096</v>
      </c>
    </row>
    <row r="16" spans="1:15" ht="15.95" customHeight="1" x14ac:dyDescent="0.25">
      <c r="A16" s="2">
        <v>6</v>
      </c>
      <c r="B16" s="27" t="s">
        <v>14</v>
      </c>
      <c r="C16" s="39" t="s">
        <v>57</v>
      </c>
      <c r="D16" s="73"/>
      <c r="E16" s="48"/>
      <c r="F16" s="73"/>
      <c r="I16" s="4">
        <f>+I15*0.02</f>
        <v>220.34</v>
      </c>
    </row>
    <row r="17" spans="1:14" ht="15.95" customHeight="1" x14ac:dyDescent="0.25">
      <c r="A17" s="35">
        <v>7</v>
      </c>
      <c r="B17" s="27" t="s">
        <v>15</v>
      </c>
      <c r="C17" s="39" t="s">
        <v>58</v>
      </c>
      <c r="D17" s="73">
        <v>180</v>
      </c>
      <c r="E17" s="48"/>
      <c r="F17" s="73">
        <v>50</v>
      </c>
      <c r="K17" s="70"/>
    </row>
    <row r="18" spans="1:14" ht="31.5" customHeight="1" x14ac:dyDescent="0.25">
      <c r="A18" s="2">
        <v>8</v>
      </c>
      <c r="B18" s="26" t="s">
        <v>0</v>
      </c>
      <c r="C18" s="32" t="s">
        <v>68</v>
      </c>
      <c r="D18" s="74">
        <f>+SUM(D11:D13)-SUM(D14:D17)</f>
        <v>6531</v>
      </c>
      <c r="E18" s="3">
        <f>+SUM(E11:E13)-SUM(E14:E17)</f>
        <v>0</v>
      </c>
      <c r="F18" s="74">
        <f>+SUM(F11:F13)-SUM(F14:F17)</f>
        <v>7845</v>
      </c>
    </row>
    <row r="19" spans="1:14" ht="15.95" customHeight="1" x14ac:dyDescent="0.25">
      <c r="A19" s="35">
        <v>9</v>
      </c>
      <c r="B19" s="27" t="s">
        <v>59</v>
      </c>
      <c r="C19" s="30" t="s">
        <v>76</v>
      </c>
      <c r="D19" s="73"/>
      <c r="E19" s="48"/>
      <c r="F19" s="73"/>
    </row>
    <row r="20" spans="1:14" ht="15.95" customHeight="1" x14ac:dyDescent="0.25">
      <c r="A20" s="2">
        <v>10</v>
      </c>
      <c r="B20" s="27" t="s">
        <v>60</v>
      </c>
      <c r="C20" s="30" t="s">
        <v>77</v>
      </c>
      <c r="D20" s="73"/>
      <c r="E20" s="48"/>
      <c r="F20" s="73"/>
      <c r="K20" s="4">
        <v>12331</v>
      </c>
    </row>
    <row r="21" spans="1:14" ht="15.95" customHeight="1" x14ac:dyDescent="0.25">
      <c r="A21" s="35">
        <v>11</v>
      </c>
      <c r="B21" s="25" t="s">
        <v>5</v>
      </c>
      <c r="C21" s="33" t="s">
        <v>66</v>
      </c>
      <c r="D21" s="75">
        <f>+D19-D20</f>
        <v>0</v>
      </c>
      <c r="E21" s="34">
        <f>+E19-E20</f>
        <v>0</v>
      </c>
      <c r="F21" s="75">
        <f>+F19-F20</f>
        <v>0</v>
      </c>
      <c r="K21" s="4">
        <f>+K20/2</f>
        <v>6165.5</v>
      </c>
      <c r="M21" s="86">
        <v>960</v>
      </c>
    </row>
    <row r="22" spans="1:14" ht="15.95" customHeight="1" x14ac:dyDescent="0.25">
      <c r="A22" s="2">
        <v>12</v>
      </c>
      <c r="B22" s="36" t="s">
        <v>8</v>
      </c>
      <c r="C22" s="37" t="s">
        <v>69</v>
      </c>
      <c r="D22" s="76">
        <f>+D18+D21</f>
        <v>6531</v>
      </c>
      <c r="E22" s="8">
        <f>+E18+E21</f>
        <v>0</v>
      </c>
      <c r="F22" s="76">
        <f>+F18+F21</f>
        <v>7845</v>
      </c>
      <c r="J22" s="4">
        <v>838126</v>
      </c>
      <c r="M22" s="86">
        <v>420</v>
      </c>
    </row>
    <row r="23" spans="1:14" ht="15.95" hidden="1" customHeight="1" x14ac:dyDescent="0.25">
      <c r="A23" s="35">
        <v>13</v>
      </c>
      <c r="B23" s="22" t="s">
        <v>61</v>
      </c>
      <c r="C23" s="38" t="s">
        <v>62</v>
      </c>
      <c r="D23" s="73">
        <v>0</v>
      </c>
      <c r="E23" s="48"/>
      <c r="F23" s="73">
        <v>0</v>
      </c>
      <c r="M23" s="86">
        <f>+M21+M22</f>
        <v>1380</v>
      </c>
    </row>
    <row r="24" spans="1:14" ht="15.95" hidden="1" customHeight="1" x14ac:dyDescent="0.25">
      <c r="A24" s="2">
        <v>14</v>
      </c>
      <c r="B24" s="27" t="s">
        <v>63</v>
      </c>
      <c r="C24" s="30" t="s">
        <v>64</v>
      </c>
      <c r="D24" s="73">
        <v>0</v>
      </c>
      <c r="E24" s="48"/>
      <c r="F24" s="73">
        <v>0</v>
      </c>
      <c r="M24" s="86">
        <v>2979</v>
      </c>
    </row>
    <row r="25" spans="1:14" ht="15.95" hidden="1" customHeight="1" x14ac:dyDescent="0.25">
      <c r="A25" s="35">
        <v>15</v>
      </c>
      <c r="B25" s="25" t="s">
        <v>11</v>
      </c>
      <c r="C25" s="31" t="s">
        <v>67</v>
      </c>
      <c r="D25" s="75">
        <f>+D23-D24</f>
        <v>0</v>
      </c>
      <c r="E25" s="34">
        <f>+E23-E24</f>
        <v>0</v>
      </c>
      <c r="F25" s="75">
        <f>+F23-F24</f>
        <v>0</v>
      </c>
      <c r="M25" s="86">
        <f>+M24-M23</f>
        <v>1599</v>
      </c>
    </row>
    <row r="26" spans="1:14" ht="15.95" customHeight="1" x14ac:dyDescent="0.25">
      <c r="A26" s="2">
        <v>13</v>
      </c>
      <c r="B26" s="25" t="s">
        <v>11</v>
      </c>
      <c r="C26" s="31" t="s">
        <v>70</v>
      </c>
      <c r="D26" s="74">
        <f>+D22+D25</f>
        <v>6531</v>
      </c>
      <c r="E26" s="3">
        <f>+E22+E25</f>
        <v>0</v>
      </c>
      <c r="F26" s="74">
        <f>+F22+F25</f>
        <v>7845</v>
      </c>
      <c r="J26" s="4">
        <f>+J22*0.09</f>
        <v>75431.34</v>
      </c>
    </row>
    <row r="27" spans="1:14" ht="15.95" customHeight="1" x14ac:dyDescent="0.25">
      <c r="A27" s="35">
        <v>14</v>
      </c>
      <c r="B27" s="27" t="s">
        <v>61</v>
      </c>
      <c r="C27" s="39" t="s">
        <v>65</v>
      </c>
      <c r="D27" s="73">
        <v>588</v>
      </c>
      <c r="E27" s="48"/>
      <c r="F27" s="73">
        <f>+F26*0.09</f>
        <v>706.05</v>
      </c>
      <c r="H27" s="70"/>
    </row>
    <row r="28" spans="1:14" ht="15.95" customHeight="1" x14ac:dyDescent="0.25">
      <c r="A28" s="2">
        <v>15</v>
      </c>
      <c r="B28" s="25" t="s">
        <v>16</v>
      </c>
      <c r="C28" s="31" t="s">
        <v>71</v>
      </c>
      <c r="D28" s="74">
        <f>+D26-D27</f>
        <v>5943</v>
      </c>
      <c r="E28" s="3">
        <f>+E26-E27</f>
        <v>0</v>
      </c>
      <c r="F28" s="74">
        <f>+F26-F27</f>
        <v>7138.95</v>
      </c>
    </row>
    <row r="29" spans="1:14" ht="15.95" hidden="1" customHeight="1" x14ac:dyDescent="0.25">
      <c r="A29" s="35">
        <v>19</v>
      </c>
      <c r="B29" s="25" t="s">
        <v>20</v>
      </c>
      <c r="C29" s="31" t="s">
        <v>40</v>
      </c>
      <c r="D29" s="73">
        <f>+D28</f>
        <v>5943</v>
      </c>
      <c r="E29" s="48"/>
      <c r="F29" s="73">
        <f>+F28</f>
        <v>7138.95</v>
      </c>
    </row>
    <row r="30" spans="1:14" ht="15.95" customHeight="1" x14ac:dyDescent="0.25">
      <c r="B30" s="4"/>
      <c r="D30" s="77"/>
      <c r="H30" s="70">
        <f>+F26-600</f>
        <v>7245</v>
      </c>
    </row>
    <row r="31" spans="1:14" ht="15.95" customHeight="1" x14ac:dyDescent="0.25">
      <c r="A31" s="28" t="s">
        <v>48</v>
      </c>
      <c r="B31" s="29"/>
      <c r="C31" s="17" t="str">
        <f>'Beviteli oldal'!B12</f>
        <v>2024. január. 31</v>
      </c>
    </row>
    <row r="32" spans="1:14" ht="15.95" customHeight="1" x14ac:dyDescent="0.25">
      <c r="A32" s="28"/>
      <c r="B32" s="29"/>
      <c r="C32" s="17"/>
      <c r="H32" s="4">
        <v>7245435</v>
      </c>
      <c r="N32" s="90"/>
    </row>
    <row r="33" spans="1:8" ht="15.95" customHeight="1" x14ac:dyDescent="0.25">
      <c r="A33" s="28"/>
      <c r="B33" s="29"/>
      <c r="C33" s="17"/>
      <c r="H33" s="4">
        <v>600567</v>
      </c>
    </row>
    <row r="34" spans="1:8" ht="15.95" customHeight="1" x14ac:dyDescent="0.25">
      <c r="A34" s="28"/>
      <c r="B34" s="29"/>
      <c r="C34" s="17"/>
      <c r="H34" s="4">
        <f>+H32+H33</f>
        <v>7846002</v>
      </c>
    </row>
    <row r="35" spans="1:8" ht="15.95" customHeight="1" x14ac:dyDescent="0.25">
      <c r="A35" s="4"/>
      <c r="E35" s="5" t="s">
        <v>49</v>
      </c>
      <c r="H35" s="4">
        <f>+H34*0.09</f>
        <v>706140.17999999993</v>
      </c>
    </row>
    <row r="36" spans="1:8" ht="15.95" customHeight="1" x14ac:dyDescent="0.25">
      <c r="A36" s="4"/>
      <c r="C36" s="18" t="s">
        <v>50</v>
      </c>
      <c r="E36" s="5"/>
    </row>
    <row r="37" spans="1:8" ht="15.95" customHeight="1" x14ac:dyDescent="0.25">
      <c r="C37" s="6"/>
    </row>
    <row r="54" spans="2:2" ht="15.95" customHeight="1" x14ac:dyDescent="0.25">
      <c r="B54" s="24"/>
    </row>
    <row r="81" spans="2:2" ht="15.95" customHeight="1" x14ac:dyDescent="0.25">
      <c r="B81" s="24"/>
    </row>
    <row r="86" spans="2:2" ht="15.95" customHeight="1" x14ac:dyDescent="0.25">
      <c r="B86" s="24"/>
    </row>
    <row r="98" spans="2:2" ht="15.95" customHeight="1" x14ac:dyDescent="0.25">
      <c r="B98" s="24"/>
    </row>
    <row r="103" spans="2:2" ht="15.95" customHeight="1" x14ac:dyDescent="0.25">
      <c r="B103" s="24"/>
    </row>
    <row r="106" spans="2:2" ht="15.95" customHeight="1" x14ac:dyDescent="0.25">
      <c r="B106" s="24"/>
    </row>
    <row r="109" spans="2:2" ht="15.95" customHeight="1" x14ac:dyDescent="0.25">
      <c r="B109" s="24"/>
    </row>
    <row r="128" spans="2:2" ht="15.95" customHeight="1" x14ac:dyDescent="0.25">
      <c r="B128" s="24"/>
    </row>
    <row r="133" spans="2:2" ht="15.95" customHeight="1" x14ac:dyDescent="0.25">
      <c r="B13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Nyitólap</vt:lpstr>
      <vt:lpstr>Beviteli oldal</vt:lpstr>
      <vt:lpstr>EgyszÉvesBeszámoló</vt:lpstr>
      <vt:lpstr>EgyszÉvesMérleg"A"</vt:lpstr>
      <vt:lpstr>EgyszÉvesEredmÖsszktg"A"</vt:lpstr>
      <vt:lpstr>'EgyszÉvesEredmÖsszktg"A"'!Nyomtatási_terület</vt:lpstr>
      <vt:lpstr>'EgyszÉvesMérleg"A"'!Nyomtatási_terület</vt:lpstr>
    </vt:vector>
  </TitlesOfParts>
  <Company>Pénzügyminisztérium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TOTH_M</dc:creator>
  <cp:lastModifiedBy>Balázs Hernicz</cp:lastModifiedBy>
  <cp:lastPrinted>2024-01-29T10:25:46Z</cp:lastPrinted>
  <dcterms:created xsi:type="dcterms:W3CDTF">2000-10-17T11:41:12Z</dcterms:created>
  <dcterms:modified xsi:type="dcterms:W3CDTF">2024-01-29T10:26:00Z</dcterms:modified>
</cp:coreProperties>
</file>