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génlabor/2023/Zárás/"/>
    </mc:Choice>
  </mc:AlternateContent>
  <xr:revisionPtr revIDLastSave="388" documentId="8_{1591470F-224C-49CC-A1D1-95849C81886C}" xr6:coauthVersionLast="47" xr6:coauthVersionMax="47" xr10:uidLastSave="{EA8B6836-F21B-4F51-A735-8A17EE15F37D}"/>
  <bookViews>
    <workbookView xWindow="-108" yWindow="-108" windowWidth="23256" windowHeight="12576" tabRatio="599" activeTab="3" xr2:uid="{00000000-000D-0000-FFFF-FFFF00000000}"/>
  </bookViews>
  <sheets>
    <sheet name="Nyitólap" sheetId="31" r:id="rId1"/>
    <sheet name="Beviteli oldal" sheetId="2" r:id="rId2"/>
    <sheet name="Egyszerűsített éves besz." sheetId="28" r:id="rId3"/>
    <sheet name="EgyszÉvesMérleg&quot;A&quot;" sheetId="14" r:id="rId4"/>
    <sheet name="EgyszÉvesEredmÖsszktg&quot;A&quot;" sheetId="16" r:id="rId5"/>
  </sheets>
  <definedNames>
    <definedName name="_xlnm.Print_Area" localSheetId="2">'Egyszerűsített éves besz.'!$A$1:$E$38</definedName>
    <definedName name="_xlnm.Print_Area" localSheetId="4">'EgyszÉvesEredmÖsszktg"A"'!$A$1:$F$42</definedName>
    <definedName name="_xlnm.Print_Area" localSheetId="3">'EgyszÉvesMérleg"A"'!$A$1:$F$72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4" l="1"/>
  <c r="F17" i="14"/>
  <c r="F14" i="14"/>
  <c r="F15" i="16"/>
  <c r="F45" i="14"/>
  <c r="F21" i="16" l="1"/>
  <c r="D50" i="14" l="1"/>
  <c r="E50" i="14"/>
  <c r="E56" i="14" s="1"/>
  <c r="D41" i="14"/>
  <c r="E41" i="14"/>
  <c r="D11" i="14"/>
  <c r="D15" i="14"/>
  <c r="D25" i="16"/>
  <c r="D21" i="16"/>
  <c r="D18" i="16"/>
  <c r="F15" i="14"/>
  <c r="F50" i="14"/>
  <c r="F11" i="14"/>
  <c r="C21" i="28"/>
  <c r="C15" i="28"/>
  <c r="B30" i="28"/>
  <c r="B2" i="28"/>
  <c r="C14" i="28"/>
  <c r="C12" i="28"/>
  <c r="B5" i="28"/>
  <c r="C8" i="16"/>
  <c r="C31" i="16"/>
  <c r="E18" i="16"/>
  <c r="E22" i="16" s="1"/>
  <c r="E21" i="16"/>
  <c r="E25" i="16"/>
  <c r="F18" i="16"/>
  <c r="F25" i="16"/>
  <c r="C1" i="16"/>
  <c r="C4" i="16"/>
  <c r="C38" i="14"/>
  <c r="C8" i="14"/>
  <c r="C58" i="14"/>
  <c r="C24" i="14"/>
  <c r="C31" i="14"/>
  <c r="C1" i="14"/>
  <c r="C34" i="14"/>
  <c r="C4" i="14"/>
  <c r="E26" i="16" l="1"/>
  <c r="E28" i="16" s="1"/>
  <c r="F22" i="16"/>
  <c r="F26" i="16" s="1"/>
  <c r="F22" i="14"/>
  <c r="D56" i="14"/>
  <c r="D22" i="14"/>
  <c r="D22" i="16"/>
  <c r="D26" i="16" s="1"/>
  <c r="D28" i="16" s="1"/>
  <c r="D29" i="16" s="1"/>
  <c r="F28" i="16" l="1"/>
  <c r="F29" i="16" l="1"/>
  <c r="F48" i="14" s="1"/>
  <c r="F41" i="14" s="1"/>
  <c r="F56" i="14" s="1"/>
  <c r="H56" i="14" s="1"/>
</calcChain>
</file>

<file path=xl/sharedStrings.xml><?xml version="1.0" encoding="utf-8"?>
<sst xmlns="http://schemas.openxmlformats.org/spreadsheetml/2006/main" count="186" uniqueCount="111">
  <si>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</si>
  <si>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</si>
  <si>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</si>
  <si>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</si>
  <si>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</si>
  <si>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</si>
  <si>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</si>
  <si>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</si>
  <si>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</si>
  <si>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</si>
  <si>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</si>
  <si>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</si>
  <si>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</si>
  <si>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</si>
  <si>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</si>
  <si>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</si>
  <si>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</si>
  <si>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</si>
  <si>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</si>
  <si>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</si>
  <si>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</si>
  <si>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</si>
  <si>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</si>
  <si>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Előző év</t>
  </si>
  <si>
    <t>Tárgyév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</si>
  <si>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</si>
  <si>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</si>
  <si>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</si>
  <si>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</si>
  <si>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</si>
  <si>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</si>
  <si>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</si>
  <si>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</si>
  <si>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</si>
  <si>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</si>
  <si>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</si>
  <si>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</si>
  <si>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</si>
  <si>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</si>
  <si>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</si>
  <si>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</si>
  <si>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</si>
  <si>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</si>
  <si>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</si>
  <si>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</si>
  <si>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</si>
  <si>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</si>
  <si>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</si>
  <si>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</si>
  <si>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</si>
  <si>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</si>
  <si>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</si>
  <si>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</si>
  <si>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</si>
  <si>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</si>
  <si>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</si>
  <si>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</si>
  <si>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</si>
  <si>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</si>
  <si>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</si>
  <si>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</si>
  <si>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</si>
  <si>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</si>
  <si>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</si>
  <si>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</si>
  <si>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</si>
  <si>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</si>
  <si>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</si>
  <si>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</si>
  <si>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</si>
  <si>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</si>
  <si>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</si>
  <si>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</si>
  <si>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</si>
  <si>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</si>
  <si>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</si>
  <si>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</si>
  <si>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</si>
  <si>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</si>
  <si>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</si>
  <si>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</si>
  <si>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</si>
  <si>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</si>
  <si>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</si>
  <si>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</si>
  <si>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</si>
  <si>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</si>
  <si>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</si>
  <si>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</si>
  <si>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</si>
  <si>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</si>
  <si>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</si>
  <si>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</si>
  <si>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</si>
  <si>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</si>
  <si>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</si>
  <si>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</si>
  <si>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</si>
  <si>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</si>
  <si>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</si>
  <si>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</si>
  <si>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</si>
  <si>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</si>
  <si>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</si>
  <si>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</si>
  <si>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</si>
  <si>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ADÓZOTT EREDMÉNY</t>
  </si>
  <si>
    <t>Génlabor Egészségügyi Kft.</t>
  </si>
  <si>
    <t>1015 Budapest, Ostrom u. 16 fszt 1</t>
  </si>
  <si>
    <t>14492956-8690-113-1</t>
  </si>
  <si>
    <t>01-09-906271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</si>
</sst>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6" x14ac:knownFonts="1">
    <font>
      <sz val="10"/>
      <name val="Arial CE"/>
      <charset val="238"/>
    </font>
    <font>
      <sz val="10"/>
      <name val="Arial"/>
      <family val="2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4"/>
      <name val="Times New Roman CE"/>
      <family val="1"/>
      <charset val="238"/>
    </font>
    <font>
      <sz val="12"/>
      <name val="Arial"/>
      <family val="2"/>
    </font>
    <font>
      <b/>
      <sz val="20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4" fillId="0" borderId="0" xfId="1" applyFont="1"/>
    <xf numFmtId="0" fontId="4" fillId="0" borderId="1" xfId="1" applyFont="1" applyBorder="1"/>
    <xf numFmtId="0" fontId="4" fillId="0" borderId="0" xfId="0" applyFont="1" applyAlignment="1">
      <alignment horizontal="right"/>
    </xf>
    <xf numFmtId="0" fontId="5" fillId="0" borderId="0" xfId="1" applyFont="1"/>
    <xf numFmtId="0" fontId="6" fillId="0" borderId="0" xfId="1" applyFont="1"/>
    <xf numFmtId="0" fontId="9" fillId="0" borderId="0" xfId="1" applyFont="1"/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4" fillId="0" borderId="0" xfId="0" applyNumberFormat="1" applyFont="1" applyAlignment="1">
      <alignment horizontal="left"/>
    </xf>
    <xf numFmtId="166" fontId="4" fillId="0" borderId="0" xfId="1" applyNumberFormat="1" applyFont="1" applyAlignment="1">
      <alignment horizontal="left"/>
    </xf>
    <xf numFmtId="0" fontId="10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0" fontId="11" fillId="0" borderId="0" xfId="1" applyFont="1" applyAlignment="1">
      <alignment horizontal="center" vertical="center"/>
    </xf>
    <xf numFmtId="0" fontId="4" fillId="0" borderId="0" xfId="0" applyFont="1" applyAlignment="1">
      <alignment horizontal="left" indent="7"/>
    </xf>
    <xf numFmtId="49" fontId="4" fillId="0" borderId="0" xfId="1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0" fontId="4" fillId="0" borderId="0" xfId="1" applyFont="1" applyAlignment="1">
      <alignment horizontal="justify" wrapText="1"/>
    </xf>
    <xf numFmtId="0" fontId="4" fillId="0" borderId="0" xfId="1" applyFont="1" applyAlignment="1">
      <alignment horizontal="justify" vertical="center" wrapText="1"/>
    </xf>
    <xf numFmtId="0" fontId="4" fillId="2" borderId="2" xfId="0" applyFont="1" applyFill="1" applyBorder="1" applyProtection="1">
      <protection locked="0"/>
    </xf>
    <xf numFmtId="166" fontId="4" fillId="2" borderId="2" xfId="1" applyNumberFormat="1" applyFont="1" applyFill="1" applyBorder="1" applyAlignment="1" applyProtection="1">
      <alignment horizontal="right"/>
      <protection locked="0"/>
    </xf>
    <xf numFmtId="49" fontId="4" fillId="2" borderId="2" xfId="0" applyNumberFormat="1" applyFont="1" applyFill="1" applyBorder="1" applyAlignment="1" applyProtection="1">
      <alignment horizontal="right"/>
      <protection locked="0"/>
    </xf>
    <xf numFmtId="49" fontId="4" fillId="2" borderId="2" xfId="0" applyNumberFormat="1" applyFont="1" applyFill="1" applyBorder="1" applyProtection="1">
      <protection locked="0"/>
    </xf>
    <xf numFmtId="0" fontId="4" fillId="0" borderId="0" xfId="1" applyFont="1" applyAlignment="1">
      <alignment horizontal="center" vertical="top"/>
    </xf>
    <xf numFmtId="0" fontId="1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/>
    <xf numFmtId="168" fontId="2" fillId="0" borderId="0" xfId="0" applyNumberFormat="1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166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2" xfId="0" applyNumberFormat="1" applyFont="1" applyBorder="1" applyProtection="1">
      <protection locked="0"/>
    </xf>
    <xf numFmtId="0" fontId="3" fillId="0" borderId="4" xfId="0" applyFont="1" applyBorder="1"/>
    <xf numFmtId="3" fontId="2" fillId="0" borderId="2" xfId="0" applyNumberFormat="1" applyFont="1" applyBorder="1"/>
    <xf numFmtId="0" fontId="3" fillId="0" borderId="0" xfId="0" applyFont="1"/>
    <xf numFmtId="3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1" applyNumberFormat="1" applyFont="1" applyAlignment="1">
      <alignment horizontal="left"/>
    </xf>
    <xf numFmtId="0" fontId="2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3" fontId="2" fillId="0" borderId="5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 applyProtection="1">
      <protection locked="0"/>
    </xf>
    <xf numFmtId="3" fontId="13" fillId="0" borderId="2" xfId="0" applyNumberFormat="1" applyFont="1" applyBorder="1"/>
    <xf numFmtId="3" fontId="14" fillId="0" borderId="2" xfId="0" applyNumberFormat="1" applyFont="1" applyBorder="1" applyProtection="1">
      <protection locked="0"/>
    </xf>
    <xf numFmtId="169" fontId="2" fillId="0" borderId="0" xfId="2" applyNumberFormat="1" applyFont="1" applyFill="1"/>
    <xf numFmtId="169" fontId="3" fillId="0" borderId="0" xfId="2" applyNumberFormat="1" applyFont="1" applyFill="1" applyAlignment="1">
      <alignment horizontal="center"/>
    </xf>
    <xf numFmtId="169" fontId="2" fillId="0" borderId="0" xfId="2" applyNumberFormat="1" applyFont="1" applyFill="1" applyAlignment="1">
      <alignment horizontal="center"/>
    </xf>
    <xf numFmtId="169" fontId="0" fillId="0" borderId="0" xfId="2" applyNumberFormat="1" applyFont="1"/>
    <xf numFmtId="169" fontId="2" fillId="0" borderId="0" xfId="2" applyNumberFormat="1" applyFont="1"/>
    <xf numFmtId="169" fontId="3" fillId="0" borderId="0" xfId="2" applyNumberFormat="1" applyFont="1" applyAlignment="1">
      <alignment horizontal="center"/>
    </xf>
    <xf numFmtId="169" fontId="2" fillId="0" borderId="0" xfId="2" applyNumberFormat="1" applyFont="1" applyAlignment="1">
      <alignment horizontal="center"/>
    </xf>
  </cellXfs>
  <cellStyles count="3">
    <cellStyle name="Ezres" xfId="2" builtinId="3"/>
    <cellStyle name="Normál" xfId="0" builtinId="0"/>
    <cellStyle name="Normal_SHEET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65" name="Picture 12">
          <a:extLst>
            <a:ext uri="{FF2B5EF4-FFF2-40B4-BE49-F238E27FC236}">
              <a16:creationId xmlns:a16="http://schemas.microsoft.com/office/drawing/2014/main" id="{00000000-0008-0000-0100-0000A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66" name="Picture 13">
          <a:extLst>
            <a:ext uri="{FF2B5EF4-FFF2-40B4-BE49-F238E27FC236}">
              <a16:creationId xmlns:a16="http://schemas.microsoft.com/office/drawing/2014/main" id="{00000000-0008-0000-0100-0000A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67" name="Picture 14">
          <a:extLst>
            <a:ext uri="{FF2B5EF4-FFF2-40B4-BE49-F238E27FC236}">
              <a16:creationId xmlns:a16="http://schemas.microsoft.com/office/drawing/2014/main" id="{00000000-0008-0000-0100-0000A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68" name="Picture 15">
          <a:extLst>
            <a:ext uri="{FF2B5EF4-FFF2-40B4-BE49-F238E27FC236}">
              <a16:creationId xmlns:a16="http://schemas.microsoft.com/office/drawing/2014/main" id="{00000000-0008-0000-0100-0000A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69" name="Picture 16">
          <a:extLst>
            <a:ext uri="{FF2B5EF4-FFF2-40B4-BE49-F238E27FC236}">
              <a16:creationId xmlns:a16="http://schemas.microsoft.com/office/drawing/2014/main" id="{00000000-0008-0000-0100-0000A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19</xdr:row>
          <xdr:rowOff>38100</xdr:rowOff>
        </xdr:from>
        <xdr:to>
          <xdr:col>1</xdr:col>
          <xdr:colOff>3581400</xdr:colOff>
          <xdr:row>19</xdr:row>
          <xdr:rowOff>182880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18</xdr:row>
          <xdr:rowOff>30480</xdr:rowOff>
        </xdr:from>
        <xdr:to>
          <xdr:col>1</xdr:col>
          <xdr:colOff>3581400</xdr:colOff>
          <xdr:row>18</xdr:row>
          <xdr:rowOff>175260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20</xdr:row>
          <xdr:rowOff>38100</xdr:rowOff>
        </xdr:from>
        <xdr:to>
          <xdr:col>1</xdr:col>
          <xdr:colOff>3581400</xdr:colOff>
          <xdr:row>20</xdr:row>
          <xdr:rowOff>182880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21</xdr:row>
          <xdr:rowOff>38100</xdr:rowOff>
        </xdr:from>
        <xdr:to>
          <xdr:col>1</xdr:col>
          <xdr:colOff>3581400</xdr:colOff>
          <xdr:row>21</xdr:row>
          <xdr:rowOff>182880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22</xdr:row>
          <xdr:rowOff>38100</xdr:rowOff>
        </xdr:from>
        <xdr:to>
          <xdr:col>1</xdr:col>
          <xdr:colOff>3581400</xdr:colOff>
          <xdr:row>22</xdr:row>
          <xdr:rowOff>182880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23</xdr:row>
          <xdr:rowOff>38100</xdr:rowOff>
        </xdr:from>
        <xdr:to>
          <xdr:col>1</xdr:col>
          <xdr:colOff>3581400</xdr:colOff>
          <xdr:row>23</xdr:row>
          <xdr:rowOff>182880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26</xdr:row>
          <xdr:rowOff>38100</xdr:rowOff>
        </xdr:from>
        <xdr:to>
          <xdr:col>1</xdr:col>
          <xdr:colOff>3581400</xdr:colOff>
          <xdr:row>26</xdr:row>
          <xdr:rowOff>182880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17</xdr:row>
          <xdr:rowOff>30480</xdr:rowOff>
        </xdr:from>
        <xdr:to>
          <xdr:col>1</xdr:col>
          <xdr:colOff>3581400</xdr:colOff>
          <xdr:row>17</xdr:row>
          <xdr:rowOff>175260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25</xdr:row>
          <xdr:rowOff>30480</xdr:rowOff>
        </xdr:from>
        <xdr:to>
          <xdr:col>1</xdr:col>
          <xdr:colOff>3581400</xdr:colOff>
          <xdr:row>25</xdr:row>
          <xdr:rowOff>175260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33</xdr:row>
          <xdr:rowOff>30480</xdr:rowOff>
        </xdr:from>
        <xdr:to>
          <xdr:col>1</xdr:col>
          <xdr:colOff>3581400</xdr:colOff>
          <xdr:row>33</xdr:row>
          <xdr:rowOff>175260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41</xdr:row>
          <xdr:rowOff>30480</xdr:rowOff>
        </xdr:from>
        <xdr:to>
          <xdr:col>1</xdr:col>
          <xdr:colOff>3581400</xdr:colOff>
          <xdr:row>41</xdr:row>
          <xdr:rowOff>175260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34</xdr:row>
          <xdr:rowOff>38100</xdr:rowOff>
        </xdr:from>
        <xdr:to>
          <xdr:col>1</xdr:col>
          <xdr:colOff>3573780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35</xdr:row>
          <xdr:rowOff>60960</xdr:rowOff>
        </xdr:from>
        <xdr:to>
          <xdr:col>1</xdr:col>
          <xdr:colOff>3573780</xdr:colOff>
          <xdr:row>35</xdr:row>
          <xdr:rowOff>175260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36</xdr:row>
          <xdr:rowOff>45720</xdr:rowOff>
        </xdr:from>
        <xdr:to>
          <xdr:col>1</xdr:col>
          <xdr:colOff>3573780</xdr:colOff>
          <xdr:row>36</xdr:row>
          <xdr:rowOff>160020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37</xdr:row>
          <xdr:rowOff>38100</xdr:rowOff>
        </xdr:from>
        <xdr:to>
          <xdr:col>1</xdr:col>
          <xdr:colOff>3573780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38</xdr:row>
          <xdr:rowOff>45720</xdr:rowOff>
        </xdr:from>
        <xdr:to>
          <xdr:col>1</xdr:col>
          <xdr:colOff>3573780</xdr:colOff>
          <xdr:row>38</xdr:row>
          <xdr:rowOff>160020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39</xdr:row>
          <xdr:rowOff>45720</xdr:rowOff>
        </xdr:from>
        <xdr:to>
          <xdr:col>1</xdr:col>
          <xdr:colOff>3573780</xdr:colOff>
          <xdr:row>39</xdr:row>
          <xdr:rowOff>160020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>
      <selection activeCell="C11" sqref="C11"/>
    </sheetView>
  </sheetViews>
  <sheetFormatPr defaultColWidth="10.6640625" defaultRowHeight="12" customHeight="1" x14ac:dyDescent="0.25"/>
  <cols>
    <col min="1" max="1" width="92.5546875" style="1" customWidth="1"/>
    <col min="2" max="4" width="12.6640625" style="1" customWidth="1"/>
    <col min="5" max="13" width="10.6640625" style="1" customWidth="1"/>
    <col min="14" max="16384" width="10.6640625" style="1"/>
  </cols>
  <sheetData>
    <row r="1" spans="1:5" ht="27" customHeight="1" x14ac:dyDescent="0.35">
      <c r="A1" s="7" t="s">
        <v>95</v>
      </c>
      <c r="B1" s="2"/>
      <c r="C1" s="2"/>
      <c r="D1" s="2"/>
      <c r="E1" s="2"/>
    </row>
    <row r="2" spans="1:5" ht="11.25" customHeight="1" x14ac:dyDescent="0.3">
      <c r="A2" s="2"/>
      <c r="C2" s="2"/>
      <c r="D2" s="2"/>
      <c r="E2" s="2"/>
    </row>
    <row r="3" spans="1:5" ht="40.5" customHeight="1" x14ac:dyDescent="0.3">
      <c r="A3" s="26" t="s">
        <v>96</v>
      </c>
      <c r="B3" s="2"/>
      <c r="D3" s="2"/>
      <c r="E3" s="2"/>
    </row>
    <row r="4" spans="1:5" ht="67.5" customHeight="1" x14ac:dyDescent="0.3">
      <c r="A4" s="26" t="s">
        <v>105</v>
      </c>
      <c r="B4" s="2"/>
      <c r="D4" s="2"/>
      <c r="E4" s="2"/>
    </row>
    <row r="5" spans="1:5" ht="151.5" customHeight="1" x14ac:dyDescent="0.3">
      <c r="A5" s="27" t="s">
        <v>98</v>
      </c>
      <c r="B5" s="2"/>
      <c r="D5" s="2"/>
      <c r="E5" s="2"/>
    </row>
    <row r="6" spans="1:5" ht="39" customHeight="1" x14ac:dyDescent="0.3">
      <c r="A6" s="27" t="s">
        <v>104</v>
      </c>
      <c r="B6" s="2"/>
      <c r="D6" s="2"/>
      <c r="E6" s="2"/>
    </row>
    <row r="7" spans="1:5" ht="33" customHeight="1" x14ac:dyDescent="0.35">
      <c r="A7" s="7" t="s">
        <v>97</v>
      </c>
      <c r="B7" s="2"/>
      <c r="D7" s="2"/>
      <c r="E7" s="2"/>
    </row>
    <row r="8" spans="1:5" ht="15.75" customHeight="1" x14ac:dyDescent="0.3">
      <c r="A8" s="26"/>
      <c r="B8" s="2"/>
      <c r="D8" s="2"/>
      <c r="E8" s="2"/>
    </row>
    <row r="9" spans="1:5" ht="15.75" customHeight="1" x14ac:dyDescent="0.3">
      <c r="A9" s="26"/>
      <c r="B9" s="2"/>
      <c r="D9" s="2"/>
      <c r="E9" s="2"/>
    </row>
    <row r="10" spans="1:5" ht="15.75" customHeight="1" x14ac:dyDescent="0.3">
      <c r="A10" s="26"/>
      <c r="B10" s="23"/>
      <c r="D10" s="2"/>
      <c r="E10" s="2"/>
    </row>
    <row r="11" spans="1:5" ht="15.75" customHeight="1" x14ac:dyDescent="0.3">
      <c r="A11" s="26"/>
      <c r="B11" s="2"/>
      <c r="D11" s="2"/>
      <c r="E11" s="2"/>
    </row>
    <row r="12" spans="1:5" ht="15.75" customHeight="1" x14ac:dyDescent="0.3">
      <c r="A12" s="26"/>
      <c r="B12" s="24"/>
      <c r="D12" s="4"/>
      <c r="E12" s="2"/>
    </row>
    <row r="13" spans="1:5" ht="15.75" customHeight="1" x14ac:dyDescent="0.3">
      <c r="A13" s="26"/>
      <c r="B13" s="2"/>
      <c r="C13" s="2"/>
      <c r="D13" s="2"/>
      <c r="E13" s="2"/>
    </row>
    <row r="14" spans="1:5" ht="15.75" customHeight="1" x14ac:dyDescent="0.3">
      <c r="A14" s="26"/>
      <c r="B14" s="25"/>
      <c r="C14" s="2"/>
      <c r="D14" s="2"/>
      <c r="E14" s="2"/>
    </row>
    <row r="15" spans="1:5" ht="15.75" customHeight="1" x14ac:dyDescent="0.3">
      <c r="A15" s="26"/>
      <c r="B15" s="2"/>
      <c r="C15" s="2"/>
      <c r="D15" s="2"/>
      <c r="E15" s="2"/>
    </row>
    <row r="16" spans="1:5" ht="15.75" customHeight="1" x14ac:dyDescent="0.35">
      <c r="A16" s="7"/>
      <c r="B16" s="2"/>
      <c r="C16" s="2"/>
      <c r="D16" s="2"/>
      <c r="E16" s="2"/>
    </row>
    <row r="17" spans="1:5" ht="15.75" customHeight="1" x14ac:dyDescent="0.3">
      <c r="A17" s="2"/>
      <c r="B17" s="2"/>
      <c r="C17" s="2"/>
      <c r="D17" s="2"/>
      <c r="E17" s="2"/>
    </row>
    <row r="18" spans="1:5" ht="15.75" customHeight="1" x14ac:dyDescent="0.3">
      <c r="A18" s="5"/>
      <c r="D18" s="2"/>
      <c r="E18" s="2"/>
    </row>
    <row r="19" spans="1:5" ht="15.75" customHeight="1" x14ac:dyDescent="0.3">
      <c r="A19" s="8"/>
      <c r="B19" s="2"/>
      <c r="C19" s="2"/>
      <c r="D19" s="2"/>
      <c r="E19" s="2"/>
    </row>
    <row r="20" spans="1:5" ht="15.75" customHeight="1" x14ac:dyDescent="0.3">
      <c r="A20" s="8"/>
      <c r="B20" s="2"/>
      <c r="C20" s="2"/>
      <c r="D20" s="2"/>
      <c r="E20" s="2"/>
    </row>
    <row r="21" spans="1:5" ht="15.75" customHeight="1" x14ac:dyDescent="0.3">
      <c r="A21" s="8"/>
      <c r="B21" s="2"/>
      <c r="C21" s="2"/>
      <c r="D21" s="2"/>
      <c r="E21" s="2"/>
    </row>
    <row r="22" spans="1:5" ht="15.75" customHeight="1" x14ac:dyDescent="0.3">
      <c r="A22" s="8"/>
      <c r="B22" s="2"/>
      <c r="C22" s="2"/>
      <c r="D22" s="2"/>
      <c r="E22" s="2"/>
    </row>
    <row r="23" spans="1:5" ht="15.75" customHeight="1" x14ac:dyDescent="0.3">
      <c r="A23" s="8"/>
      <c r="B23" s="2"/>
      <c r="C23" s="2"/>
      <c r="D23" s="2"/>
      <c r="E23" s="2"/>
    </row>
    <row r="24" spans="1:5" ht="15.75" customHeight="1" x14ac:dyDescent="0.3">
      <c r="A24" s="8"/>
      <c r="B24" s="2"/>
      <c r="C24" s="2"/>
      <c r="D24" s="2"/>
      <c r="E24" s="2"/>
    </row>
    <row r="25" spans="1:5" ht="15.75" customHeight="1" x14ac:dyDescent="0.3">
      <c r="A25" s="2"/>
      <c r="B25" s="2"/>
      <c r="C25" s="2"/>
      <c r="D25" s="2"/>
      <c r="E25" s="2"/>
    </row>
    <row r="26" spans="1:5" ht="15.75" customHeight="1" x14ac:dyDescent="0.3">
      <c r="A26" s="6"/>
      <c r="B26" s="2"/>
      <c r="C26" s="2"/>
      <c r="D26" s="2"/>
      <c r="E26" s="2"/>
    </row>
    <row r="27" spans="1:5" ht="15.75" customHeight="1" x14ac:dyDescent="0.3">
      <c r="A27" s="8"/>
      <c r="B27" s="2"/>
      <c r="C27" s="2"/>
      <c r="D27" s="2"/>
      <c r="E27" s="2"/>
    </row>
    <row r="28" spans="1:5" ht="15.75" customHeight="1" x14ac:dyDescent="0.3">
      <c r="A28" s="8"/>
      <c r="B28" s="2"/>
      <c r="C28" s="2"/>
      <c r="D28" s="2"/>
      <c r="E28" s="2"/>
    </row>
    <row r="29" spans="1:5" ht="15.75" customHeight="1" x14ac:dyDescent="0.3">
      <c r="A29" s="8"/>
      <c r="B29" s="2"/>
      <c r="C29" s="2"/>
      <c r="D29" s="2"/>
      <c r="E29" s="2"/>
    </row>
    <row r="30" spans="1:5" ht="15.75" customHeight="1" x14ac:dyDescent="0.3">
      <c r="A30" s="8"/>
      <c r="B30" s="2"/>
      <c r="C30" s="2"/>
      <c r="D30" s="2"/>
      <c r="E30" s="2"/>
    </row>
    <row r="31" spans="1:5" ht="15.75" customHeight="1" x14ac:dyDescent="0.3">
      <c r="A31" s="8"/>
      <c r="B31" s="2"/>
      <c r="C31" s="2"/>
      <c r="D31" s="2"/>
      <c r="E31" s="2"/>
    </row>
    <row r="32" spans="1:5" ht="15.75" customHeight="1" x14ac:dyDescent="0.3">
      <c r="A32" s="8"/>
      <c r="B32" s="2"/>
      <c r="C32" s="2"/>
      <c r="D32" s="2"/>
    </row>
    <row r="33" spans="1:5" ht="15.75" customHeight="1" x14ac:dyDescent="0.3">
      <c r="A33" s="2"/>
      <c r="B33" s="2"/>
      <c r="C33" s="2"/>
      <c r="D33" s="2"/>
      <c r="E33" s="2"/>
    </row>
    <row r="34" spans="1:5" ht="15.75" customHeight="1" x14ac:dyDescent="0.3">
      <c r="A34" s="6"/>
      <c r="B34" s="2"/>
      <c r="C34" s="2"/>
      <c r="D34" s="2"/>
      <c r="E34" s="2"/>
    </row>
    <row r="35" spans="1:5" ht="15.75" customHeight="1" x14ac:dyDescent="0.3">
      <c r="A35" s="8"/>
      <c r="B35" s="2"/>
      <c r="C35" s="2"/>
      <c r="D35" s="2"/>
      <c r="E35" s="2"/>
    </row>
    <row r="36" spans="1:5" ht="15.75" customHeight="1" x14ac:dyDescent="0.3">
      <c r="A36" s="8"/>
      <c r="B36" s="2"/>
      <c r="C36" s="2"/>
      <c r="D36" s="2"/>
      <c r="E36" s="2"/>
    </row>
    <row r="37" spans="1:5" ht="15.75" customHeight="1" x14ac:dyDescent="0.3">
      <c r="A37" s="2"/>
      <c r="B37" s="2"/>
      <c r="C37" s="2"/>
      <c r="D37" s="2"/>
      <c r="E37" s="2"/>
    </row>
    <row r="38" spans="1:5" ht="15.75" customHeight="1" x14ac:dyDescent="0.3">
      <c r="A38" s="6"/>
      <c r="B38" s="2"/>
      <c r="C38" s="2"/>
      <c r="D38" s="2"/>
      <c r="E38" s="2"/>
    </row>
    <row r="39" spans="1:5" ht="15.75" customHeight="1" x14ac:dyDescent="0.3">
      <c r="A39" s="8"/>
      <c r="B39" s="2"/>
      <c r="C39" s="2"/>
      <c r="D39" s="2"/>
      <c r="E39" s="2"/>
    </row>
    <row r="40" spans="1:5" ht="15.75" customHeight="1" x14ac:dyDescent="0.3">
      <c r="A40" s="8"/>
      <c r="B40" s="2"/>
      <c r="C40" s="2"/>
      <c r="D40" s="2"/>
      <c r="E40" s="2"/>
    </row>
    <row r="41" spans="1:5" ht="15.75" customHeight="1" x14ac:dyDescent="0.3">
      <c r="A41" s="8"/>
      <c r="B41" s="2"/>
      <c r="D41" s="2"/>
      <c r="E41" s="2"/>
    </row>
    <row r="42" spans="1:5" ht="15.75" customHeight="1" x14ac:dyDescent="0.3">
      <c r="A42" s="8"/>
    </row>
    <row r="43" spans="1:5" ht="15.75" customHeight="1" x14ac:dyDescent="0.3">
      <c r="A43" s="8"/>
    </row>
    <row r="44" spans="1:5" ht="15.75" customHeight="1" x14ac:dyDescent="0.3">
      <c r="A44" s="8"/>
    </row>
    <row r="45" spans="1:5" ht="15.75" customHeight="1" x14ac:dyDescent="0.25"/>
    <row r="46" spans="1:5" ht="15.75" customHeight="1" x14ac:dyDescent="0.25">
      <c r="A46" s="5"/>
    </row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5" sqref="B15"/>
    </sheetView>
  </sheetViews>
  <sheetFormatPr defaultColWidth="10.6640625" defaultRowHeight="12" customHeight="1" x14ac:dyDescent="0.25"/>
  <cols>
    <col min="1" max="1" width="27.6640625" style="1" customWidth="1"/>
    <col min="2" max="2" width="54.88671875" style="1" customWidth="1"/>
    <col min="3" max="3" width="20.88671875" style="1" customWidth="1"/>
    <col min="4" max="13" width="10.6640625" style="1" customWidth="1"/>
    <col min="14" max="16384" width="10.6640625" style="1"/>
  </cols>
  <sheetData>
    <row r="1" spans="1:5" ht="15.75" customHeight="1" x14ac:dyDescent="0.35">
      <c r="A1" s="7" t="s">
        <v>91</v>
      </c>
      <c r="B1" s="2"/>
      <c r="C1" s="2"/>
      <c r="D1" s="2"/>
      <c r="E1" s="2"/>
    </row>
    <row r="2" spans="1:5" ht="15.75" customHeight="1" x14ac:dyDescent="0.3">
      <c r="A2" s="2"/>
      <c r="C2" s="2"/>
      <c r="D2" s="2"/>
      <c r="E2" s="2"/>
    </row>
    <row r="3" spans="1:5" ht="15.75" customHeight="1" x14ac:dyDescent="0.3">
      <c r="A3" s="9" t="s">
        <v>56</v>
      </c>
      <c r="B3" s="28" t="s">
        <v>107</v>
      </c>
      <c r="D3" s="2"/>
      <c r="E3" s="2"/>
    </row>
    <row r="4" spans="1:5" ht="15.75" customHeight="1" x14ac:dyDescent="0.3">
      <c r="A4" s="9"/>
      <c r="B4" s="2"/>
      <c r="D4" s="2"/>
      <c r="E4" s="2"/>
    </row>
    <row r="5" spans="1:5" ht="15.75" customHeight="1" x14ac:dyDescent="0.3">
      <c r="A5" s="9" t="s">
        <v>81</v>
      </c>
      <c r="B5" s="28" t="s">
        <v>108</v>
      </c>
      <c r="D5" s="2"/>
      <c r="E5" s="2"/>
    </row>
    <row r="6" spans="1:5" ht="15.75" customHeight="1" x14ac:dyDescent="0.3">
      <c r="A6" s="9" t="s">
        <v>82</v>
      </c>
      <c r="B6" s="31"/>
      <c r="D6" s="2"/>
      <c r="E6" s="2"/>
    </row>
    <row r="7" spans="1:5" ht="15.75" customHeight="1" x14ac:dyDescent="0.3">
      <c r="A7" s="9"/>
      <c r="B7" s="2"/>
      <c r="D7" s="2"/>
      <c r="E7" s="2"/>
    </row>
    <row r="8" spans="1:5" ht="15.75" customHeight="1" x14ac:dyDescent="0.3">
      <c r="A8" s="9" t="s">
        <v>54</v>
      </c>
      <c r="B8" s="30" t="s">
        <v>109</v>
      </c>
      <c r="D8" s="2"/>
      <c r="E8" s="2"/>
    </row>
    <row r="9" spans="1:5" ht="15.75" customHeight="1" x14ac:dyDescent="0.3">
      <c r="A9" s="9"/>
      <c r="B9" s="3"/>
      <c r="D9" s="2"/>
      <c r="E9" s="2"/>
    </row>
    <row r="10" spans="1:5" ht="15.75" customHeight="1" x14ac:dyDescent="0.3">
      <c r="A10" s="9" t="s">
        <v>55</v>
      </c>
      <c r="B10" s="30" t="s">
        <v>110</v>
      </c>
      <c r="D10" s="4"/>
      <c r="E10" s="2"/>
    </row>
    <row r="11" spans="1:5" ht="15.75" customHeight="1" x14ac:dyDescent="0.3">
      <c r="A11" s="9"/>
      <c r="B11" s="2"/>
      <c r="C11" s="2"/>
      <c r="D11" s="2"/>
      <c r="E11" s="2"/>
    </row>
    <row r="12" spans="1:5" ht="15.75" customHeight="1" x14ac:dyDescent="0.3">
      <c r="A12" s="9" t="s">
        <v>102</v>
      </c>
      <c r="B12" s="29">
        <v>45432</v>
      </c>
      <c r="C12" s="2"/>
      <c r="D12" s="2"/>
      <c r="E12" s="2"/>
    </row>
    <row r="13" spans="1:5" ht="15.75" customHeight="1" x14ac:dyDescent="0.3">
      <c r="A13" s="32"/>
      <c r="B13" s="2"/>
      <c r="C13" s="2"/>
      <c r="D13" s="2"/>
      <c r="E13" s="2"/>
    </row>
    <row r="14" spans="1:5" ht="15.75" customHeight="1" x14ac:dyDescent="0.3">
      <c r="A14" s="9" t="s">
        <v>80</v>
      </c>
      <c r="B14" s="29">
        <v>45291</v>
      </c>
      <c r="C14" s="2"/>
      <c r="D14" s="2"/>
      <c r="E14" s="2"/>
    </row>
    <row r="15" spans="1:5" ht="15.75" customHeight="1" x14ac:dyDescent="0.35">
      <c r="A15" s="7"/>
      <c r="B15" s="2"/>
      <c r="C15" s="2"/>
      <c r="D15" s="2"/>
      <c r="E15" s="2"/>
    </row>
    <row r="16" spans="1:5" ht="15.75" customHeight="1" x14ac:dyDescent="0.35">
      <c r="A16" s="7" t="s">
        <v>92</v>
      </c>
      <c r="B16" s="2"/>
      <c r="C16" s="2"/>
      <c r="D16" s="2"/>
      <c r="E16" s="2"/>
    </row>
    <row r="17" spans="1:5" ht="15.75" customHeight="1" x14ac:dyDescent="0.3">
      <c r="A17" s="2"/>
      <c r="B17" s="2"/>
      <c r="C17" s="2"/>
      <c r="D17" s="2"/>
      <c r="E17" s="2"/>
    </row>
    <row r="18" spans="1:5" ht="15.75" customHeight="1" x14ac:dyDescent="0.3">
      <c r="A18" s="6" t="s">
        <v>83</v>
      </c>
      <c r="D18" s="2"/>
      <c r="E18" s="2"/>
    </row>
    <row r="19" spans="1:5" ht="15.75" customHeight="1" x14ac:dyDescent="0.3">
      <c r="A19" s="8" t="s">
        <v>84</v>
      </c>
      <c r="B19" s="2"/>
      <c r="C19" s="2"/>
      <c r="D19" s="2"/>
      <c r="E19" s="2"/>
    </row>
    <row r="20" spans="1:5" ht="15.75" customHeight="1" x14ac:dyDescent="0.3">
      <c r="A20" s="8" t="s">
        <v>85</v>
      </c>
      <c r="B20" s="2"/>
      <c r="C20" s="2"/>
      <c r="D20" s="2"/>
      <c r="E20" s="2"/>
    </row>
    <row r="21" spans="1:5" ht="15.75" customHeight="1" x14ac:dyDescent="0.3">
      <c r="A21" s="8" t="s">
        <v>93</v>
      </c>
      <c r="B21" s="2"/>
      <c r="C21" s="2"/>
      <c r="D21" s="2"/>
      <c r="E21" s="2"/>
    </row>
    <row r="22" spans="1:5" ht="15.75" customHeight="1" x14ac:dyDescent="0.3">
      <c r="A22" s="8" t="s">
        <v>94</v>
      </c>
      <c r="B22" s="2"/>
      <c r="C22" s="2"/>
      <c r="D22" s="2"/>
      <c r="E22" s="2"/>
    </row>
    <row r="23" spans="1:5" ht="15.75" customHeight="1" x14ac:dyDescent="0.3">
      <c r="A23" s="8" t="s">
        <v>86</v>
      </c>
      <c r="B23" s="2"/>
      <c r="C23" s="2"/>
      <c r="D23" s="2"/>
      <c r="E23" s="2"/>
    </row>
    <row r="24" spans="1:5" ht="15.75" customHeight="1" x14ac:dyDescent="0.3">
      <c r="A24" s="8" t="s">
        <v>87</v>
      </c>
      <c r="B24" s="2"/>
      <c r="C24" s="2"/>
      <c r="D24" s="2"/>
      <c r="E24" s="2"/>
    </row>
    <row r="25" spans="1:5" ht="15.75" customHeight="1" x14ac:dyDescent="0.3">
      <c r="A25" s="2"/>
      <c r="B25" s="2"/>
      <c r="C25" s="2"/>
      <c r="D25" s="2"/>
      <c r="E25" s="2"/>
    </row>
    <row r="26" spans="1:5" ht="15.75" customHeight="1" x14ac:dyDescent="0.3">
      <c r="A26" s="6" t="s">
        <v>88</v>
      </c>
      <c r="B26" s="2"/>
      <c r="C26" s="2"/>
      <c r="D26" s="2"/>
      <c r="E26" s="2"/>
    </row>
    <row r="27" spans="1:5" ht="15.75" customHeight="1" x14ac:dyDescent="0.3">
      <c r="A27" s="8" t="s">
        <v>84</v>
      </c>
      <c r="B27" s="2"/>
      <c r="C27" s="2"/>
      <c r="D27" s="2"/>
      <c r="E27" s="2"/>
    </row>
    <row r="28" spans="1:5" ht="15.75" customHeight="1" x14ac:dyDescent="0.3">
      <c r="A28" s="8" t="s">
        <v>85</v>
      </c>
      <c r="B28" s="2"/>
      <c r="C28" s="2"/>
      <c r="D28" s="2"/>
      <c r="E28" s="2"/>
    </row>
    <row r="29" spans="1:5" ht="15.75" customHeight="1" x14ac:dyDescent="0.3">
      <c r="A29" s="8" t="s">
        <v>93</v>
      </c>
      <c r="B29" s="2"/>
      <c r="C29" s="2"/>
      <c r="D29" s="2"/>
      <c r="E29" s="2"/>
    </row>
    <row r="30" spans="1:5" ht="15.75" customHeight="1" x14ac:dyDescent="0.3">
      <c r="A30" s="8" t="s">
        <v>94</v>
      </c>
      <c r="B30" s="2"/>
      <c r="C30" s="2"/>
      <c r="D30" s="2"/>
      <c r="E30" s="2"/>
    </row>
    <row r="31" spans="1:5" ht="15.75" customHeight="1" x14ac:dyDescent="0.3">
      <c r="A31" s="8" t="s">
        <v>86</v>
      </c>
      <c r="B31" s="2"/>
      <c r="C31" s="2"/>
      <c r="D31" s="2"/>
      <c r="E31" s="2"/>
    </row>
    <row r="32" spans="1:5" ht="15.75" customHeight="1" x14ac:dyDescent="0.3">
      <c r="A32" s="8" t="s">
        <v>87</v>
      </c>
      <c r="B32" s="2"/>
      <c r="C32" s="2"/>
      <c r="D32" s="2"/>
    </row>
    <row r="33" spans="1:5" ht="15.75" customHeight="1" x14ac:dyDescent="0.3">
      <c r="A33" s="2"/>
      <c r="B33" s="2"/>
      <c r="C33" s="2"/>
      <c r="D33" s="2"/>
      <c r="E33" s="2"/>
    </row>
    <row r="34" spans="1:5" ht="15.75" customHeight="1" x14ac:dyDescent="0.3">
      <c r="A34" s="6" t="s">
        <v>89</v>
      </c>
      <c r="B34" s="2"/>
      <c r="C34" s="2"/>
      <c r="D34" s="2"/>
      <c r="E34" s="2"/>
    </row>
    <row r="35" spans="1:5" ht="15.75" customHeight="1" x14ac:dyDescent="0.3">
      <c r="A35" s="8" t="s">
        <v>84</v>
      </c>
      <c r="B35" s="2"/>
      <c r="C35" s="2"/>
      <c r="D35" s="2"/>
      <c r="E35" s="2"/>
    </row>
    <row r="36" spans="1:5" ht="15.75" customHeight="1" x14ac:dyDescent="0.3">
      <c r="A36" s="8" t="s">
        <v>85</v>
      </c>
      <c r="B36" s="2"/>
      <c r="C36" s="2"/>
      <c r="D36" s="2"/>
      <c r="E36" s="2"/>
    </row>
    <row r="37" spans="1:5" ht="15.75" customHeight="1" x14ac:dyDescent="0.3">
      <c r="A37" s="8" t="s">
        <v>93</v>
      </c>
      <c r="B37" s="2"/>
      <c r="C37" s="2"/>
      <c r="D37" s="2"/>
      <c r="E37" s="2"/>
    </row>
    <row r="38" spans="1:5" ht="15.75" customHeight="1" x14ac:dyDescent="0.3">
      <c r="A38" s="8" t="s">
        <v>94</v>
      </c>
      <c r="C38" s="2"/>
      <c r="D38" s="2"/>
      <c r="E38" s="2"/>
    </row>
    <row r="39" spans="1:5" ht="15.75" customHeight="1" x14ac:dyDescent="0.3">
      <c r="A39" s="8" t="s">
        <v>86</v>
      </c>
      <c r="C39" s="2"/>
      <c r="D39" s="2"/>
      <c r="E39" s="2"/>
    </row>
    <row r="40" spans="1:5" ht="15.75" customHeight="1" x14ac:dyDescent="0.3">
      <c r="A40" s="8" t="s">
        <v>87</v>
      </c>
      <c r="C40" s="2"/>
      <c r="D40" s="2"/>
      <c r="E40" s="2"/>
    </row>
    <row r="41" spans="1:5" ht="15.75" customHeight="1" x14ac:dyDescent="0.3">
      <c r="D41" s="2"/>
      <c r="E41" s="2"/>
    </row>
    <row r="42" spans="1:5" ht="15.75" customHeight="1" x14ac:dyDescent="0.3">
      <c r="A42" s="6" t="s">
        <v>90</v>
      </c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3436620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182880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3436620</xdr:colOff>
                <xdr:row>18</xdr:row>
                <xdr:rowOff>30480</xdr:rowOff>
              </from>
              <to>
                <xdr:col>1</xdr:col>
                <xdr:colOff>3581400</xdr:colOff>
                <xdr:row>18</xdr:row>
                <xdr:rowOff>175260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3436620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182880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3436620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182880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3436620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182880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3436620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182880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3436620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182880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3436620</xdr:colOff>
                <xdr:row>17</xdr:row>
                <xdr:rowOff>30480</xdr:rowOff>
              </from>
              <to>
                <xdr:col>1</xdr:col>
                <xdr:colOff>3581400</xdr:colOff>
                <xdr:row>17</xdr:row>
                <xdr:rowOff>175260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3436620</xdr:colOff>
                <xdr:row>25</xdr:row>
                <xdr:rowOff>30480</xdr:rowOff>
              </from>
              <to>
                <xdr:col>1</xdr:col>
                <xdr:colOff>3581400</xdr:colOff>
                <xdr:row>25</xdr:row>
                <xdr:rowOff>175260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3436620</xdr:colOff>
                <xdr:row>33</xdr:row>
                <xdr:rowOff>30480</xdr:rowOff>
              </from>
              <to>
                <xdr:col>1</xdr:col>
                <xdr:colOff>3581400</xdr:colOff>
                <xdr:row>33</xdr:row>
                <xdr:rowOff>175260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3436620</xdr:colOff>
                <xdr:row>41</xdr:row>
                <xdr:rowOff>30480</xdr:rowOff>
              </from>
              <to>
                <xdr:col>1</xdr:col>
                <xdr:colOff>3581400</xdr:colOff>
                <xdr:row>41</xdr:row>
                <xdr:rowOff>175260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3451860</xdr:colOff>
                <xdr:row>34</xdr:row>
                <xdr:rowOff>38100</xdr:rowOff>
              </from>
              <to>
                <xdr:col>1</xdr:col>
                <xdr:colOff>3573780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3451860</xdr:colOff>
                <xdr:row>35</xdr:row>
                <xdr:rowOff>60960</xdr:rowOff>
              </from>
              <to>
                <xdr:col>1</xdr:col>
                <xdr:colOff>3573780</xdr:colOff>
                <xdr:row>35</xdr:row>
                <xdr:rowOff>175260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3451860</xdr:colOff>
                <xdr:row>36</xdr:row>
                <xdr:rowOff>45720</xdr:rowOff>
              </from>
              <to>
                <xdr:col>1</xdr:col>
                <xdr:colOff>3573780</xdr:colOff>
                <xdr:row>36</xdr:row>
                <xdr:rowOff>160020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3451860</xdr:colOff>
                <xdr:row>37</xdr:row>
                <xdr:rowOff>38100</xdr:rowOff>
              </from>
              <to>
                <xdr:col>1</xdr:col>
                <xdr:colOff>3573780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3451860</xdr:colOff>
                <xdr:row>38</xdr:row>
                <xdr:rowOff>45720</xdr:rowOff>
              </from>
              <to>
                <xdr:col>1</xdr:col>
                <xdr:colOff>3573780</xdr:colOff>
                <xdr:row>38</xdr:row>
                <xdr:rowOff>160020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3451860</xdr:colOff>
                <xdr:row>39</xdr:row>
                <xdr:rowOff>45720</xdr:rowOff>
              </from>
              <to>
                <xdr:col>1</xdr:col>
                <xdr:colOff>3573780</xdr:colOff>
                <xdr:row>39</xdr:row>
                <xdr:rowOff>160020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2"/>
  <dimension ref="A1:E48"/>
  <sheetViews>
    <sheetView zoomScaleNormal="100" workbookViewId="0">
      <selection activeCell="C21" sqref="C21"/>
    </sheetView>
  </sheetViews>
  <sheetFormatPr defaultColWidth="10.6640625" defaultRowHeight="15.75" customHeight="1" x14ac:dyDescent="0.25"/>
  <cols>
    <col min="1" max="1" width="9.5546875" style="1" customWidth="1"/>
    <col min="2" max="2" width="19.5546875" style="1" customWidth="1"/>
    <col min="3" max="3" width="26.6640625" style="1" customWidth="1"/>
    <col min="4" max="4" width="10.6640625" style="1" customWidth="1"/>
    <col min="5" max="5" width="17" style="1" customWidth="1"/>
    <col min="6" max="13" width="10.6640625" style="1" customWidth="1"/>
    <col min="14" max="16384" width="10.6640625" style="1"/>
  </cols>
  <sheetData>
    <row r="1" spans="1:5" ht="15.75" customHeight="1" x14ac:dyDescent="0.3">
      <c r="A1" s="2"/>
      <c r="B1" s="2"/>
      <c r="C1" s="2"/>
      <c r="D1" s="2"/>
      <c r="E1" s="2"/>
    </row>
    <row r="2" spans="1:5" ht="15.75" customHeight="1" x14ac:dyDescent="0.3">
      <c r="B2" s="19" t="str">
        <f>'Beviteli oldal'!$B$8</f>
        <v>14492956-8690-113-1</v>
      </c>
      <c r="C2" s="2"/>
      <c r="D2" s="2"/>
      <c r="E2" s="2"/>
    </row>
    <row r="3" spans="1:5" ht="15.75" customHeight="1" x14ac:dyDescent="0.3">
      <c r="B3" s="19" t="s">
        <v>32</v>
      </c>
      <c r="C3" s="2"/>
      <c r="D3" s="2"/>
      <c r="E3" s="2"/>
    </row>
    <row r="4" spans="1:5" ht="15.75" customHeight="1" x14ac:dyDescent="0.3">
      <c r="A4" s="19"/>
      <c r="B4" s="2"/>
      <c r="C4" s="2"/>
      <c r="D4" s="2"/>
      <c r="E4" s="2"/>
    </row>
    <row r="5" spans="1:5" ht="15.75" customHeight="1" x14ac:dyDescent="0.3">
      <c r="B5" s="20" t="str">
        <f>'Beviteli oldal'!$B$10</f>
        <v>01-09-906271</v>
      </c>
      <c r="C5" s="2"/>
      <c r="D5" s="2"/>
      <c r="E5" s="2"/>
    </row>
    <row r="6" spans="1:5" ht="15.75" customHeight="1" x14ac:dyDescent="0.3">
      <c r="B6" s="19" t="s">
        <v>33</v>
      </c>
      <c r="C6" s="2"/>
      <c r="D6" s="2"/>
      <c r="E6" s="2"/>
    </row>
    <row r="7" spans="1:5" ht="15.75" customHeight="1" x14ac:dyDescent="0.3">
      <c r="A7" s="2"/>
      <c r="D7" s="2"/>
      <c r="E7" s="2"/>
    </row>
    <row r="8" spans="1:5" ht="15.75" customHeight="1" x14ac:dyDescent="0.3">
      <c r="A8" s="2"/>
      <c r="D8" s="2"/>
      <c r="E8" s="2"/>
    </row>
    <row r="9" spans="1:5" ht="15.75" customHeight="1" x14ac:dyDescent="0.3">
      <c r="A9" s="2"/>
      <c r="D9" s="2"/>
      <c r="E9" s="2"/>
    </row>
    <row r="10" spans="1:5" ht="15.75" customHeight="1" x14ac:dyDescent="0.3">
      <c r="A10" s="2"/>
      <c r="D10" s="2"/>
      <c r="E10" s="2"/>
    </row>
    <row r="11" spans="1:5" ht="15.75" customHeight="1" x14ac:dyDescent="0.3">
      <c r="A11" s="2"/>
      <c r="D11" s="2"/>
      <c r="E11" s="2"/>
    </row>
    <row r="12" spans="1:5" ht="27" customHeight="1" x14ac:dyDescent="0.3">
      <c r="A12" s="2"/>
      <c r="C12" s="21" t="str">
        <f>+'Beviteli oldal'!$B$3</f>
        <v>Génlabor Egészségügyi Kft.</v>
      </c>
      <c r="D12" s="2"/>
      <c r="E12" s="2"/>
    </row>
    <row r="13" spans="1:5" ht="15.75" customHeight="1" x14ac:dyDescent="0.3">
      <c r="A13" s="2"/>
      <c r="C13" s="10"/>
      <c r="D13" s="2"/>
      <c r="E13" s="2"/>
    </row>
    <row r="14" spans="1:5" ht="21" customHeight="1" x14ac:dyDescent="0.3">
      <c r="A14" s="2"/>
      <c r="C14" s="11" t="str">
        <f>+'Beviteli oldal'!$B$5</f>
        <v>1015 Budapest, Ostrom u. 16 fszt 1</v>
      </c>
      <c r="D14" s="2"/>
      <c r="E14" s="2"/>
    </row>
    <row r="15" spans="1:5" ht="18.75" customHeight="1" x14ac:dyDescent="0.3">
      <c r="A15" s="2"/>
      <c r="C15" s="11" t="str">
        <f>IF('Beviteli oldal'!$B$6=0,"  ",'Beviteli oldal'!$B$6)</f>
        <v xml:space="preserve">  </v>
      </c>
      <c r="D15" s="2"/>
      <c r="E15" s="2"/>
    </row>
    <row r="16" spans="1:5" ht="15.75" customHeight="1" x14ac:dyDescent="0.3">
      <c r="A16" s="2"/>
      <c r="C16" s="12"/>
      <c r="D16" s="4"/>
      <c r="E16" s="2"/>
    </row>
    <row r="17" spans="1:5" ht="15.75" customHeight="1" x14ac:dyDescent="0.3">
      <c r="A17" s="2"/>
      <c r="C17" s="12"/>
      <c r="D17" s="2"/>
      <c r="E17" s="2"/>
    </row>
    <row r="18" spans="1:5" ht="15.75" customHeight="1" x14ac:dyDescent="0.3">
      <c r="A18" s="2"/>
      <c r="C18" s="12"/>
      <c r="D18" s="2"/>
      <c r="E18" s="2"/>
    </row>
    <row r="19" spans="1:5" ht="33.75" customHeight="1" x14ac:dyDescent="0.3">
      <c r="A19" s="2"/>
      <c r="C19" s="13" t="s">
        <v>88</v>
      </c>
      <c r="D19" s="2"/>
      <c r="E19" s="2"/>
    </row>
    <row r="20" spans="1:5" ht="15.75" customHeight="1" x14ac:dyDescent="0.3">
      <c r="A20" s="2"/>
      <c r="C20" s="2"/>
      <c r="D20" s="2"/>
      <c r="E20" s="2"/>
    </row>
    <row r="21" spans="1:5" ht="21" customHeight="1" x14ac:dyDescent="0.4">
      <c r="A21" s="2"/>
      <c r="C21" s="33">
        <f>+YEAR('Beviteli oldal'!$B$14)</f>
        <v>2023</v>
      </c>
      <c r="D21" s="2"/>
      <c r="E21" s="2"/>
    </row>
    <row r="22" spans="1:5" ht="15.75" customHeight="1" x14ac:dyDescent="0.3">
      <c r="A22" s="5"/>
      <c r="D22" s="2"/>
      <c r="E22" s="2"/>
    </row>
    <row r="23" spans="1:5" ht="15.75" customHeight="1" x14ac:dyDescent="0.3">
      <c r="A23" s="2"/>
      <c r="D23" s="2"/>
      <c r="E23" s="2"/>
    </row>
    <row r="24" spans="1:5" ht="15.75" customHeight="1" x14ac:dyDescent="0.3">
      <c r="A24" s="2"/>
      <c r="D24" s="2"/>
      <c r="E24" s="2"/>
    </row>
    <row r="25" spans="1:5" ht="15.75" customHeight="1" x14ac:dyDescent="0.3">
      <c r="A25" s="2"/>
      <c r="D25" s="2"/>
      <c r="E25" s="2"/>
    </row>
    <row r="26" spans="1:5" ht="15.75" customHeight="1" x14ac:dyDescent="0.3">
      <c r="A26" s="2"/>
      <c r="B26" s="2"/>
      <c r="C26" s="2"/>
      <c r="D26" s="2"/>
      <c r="E26" s="2"/>
    </row>
    <row r="27" spans="1:5" ht="15.75" customHeight="1" x14ac:dyDescent="0.3">
      <c r="A27" s="2"/>
      <c r="B27" s="2"/>
      <c r="C27" s="2"/>
      <c r="D27" s="2"/>
      <c r="E27" s="2"/>
    </row>
    <row r="28" spans="1:5" ht="15.75" customHeight="1" x14ac:dyDescent="0.3">
      <c r="A28" s="2"/>
      <c r="B28" s="2"/>
      <c r="C28" s="2"/>
      <c r="D28" s="2"/>
      <c r="E28" s="2"/>
    </row>
    <row r="29" spans="1:5" ht="15.75" customHeight="1" x14ac:dyDescent="0.3">
      <c r="A29" s="2"/>
      <c r="B29" s="2"/>
      <c r="C29" s="2"/>
      <c r="D29" s="2"/>
      <c r="E29" s="2"/>
    </row>
    <row r="30" spans="1:5" ht="15.75" customHeight="1" x14ac:dyDescent="0.3">
      <c r="A30" s="14" t="s">
        <v>50</v>
      </c>
      <c r="B30" s="15">
        <f>+'Beviteli oldal'!$B$12</f>
        <v>45432</v>
      </c>
      <c r="C30" s="16"/>
      <c r="D30" s="17"/>
      <c r="E30" s="16"/>
    </row>
    <row r="31" spans="1:5" ht="15.75" customHeight="1" x14ac:dyDescent="0.3">
      <c r="A31" s="17"/>
      <c r="B31" s="18"/>
      <c r="C31" s="17"/>
      <c r="D31" s="17"/>
      <c r="E31" s="4" t="s">
        <v>51</v>
      </c>
    </row>
    <row r="32" spans="1:5" ht="15.75" customHeight="1" x14ac:dyDescent="0.3">
      <c r="A32" s="17"/>
      <c r="B32" s="18"/>
      <c r="C32" s="16"/>
      <c r="D32" s="17"/>
      <c r="E32" s="2"/>
    </row>
    <row r="33" spans="1:5" ht="15.75" customHeight="1" x14ac:dyDescent="0.3">
      <c r="A33" s="2"/>
      <c r="B33" s="2"/>
      <c r="C33" s="16"/>
      <c r="D33" s="2"/>
      <c r="E33" s="2"/>
    </row>
    <row r="34" spans="1:5" ht="15.75" customHeight="1" x14ac:dyDescent="0.3">
      <c r="A34" s="2"/>
      <c r="B34" s="2"/>
      <c r="C34" s="22" t="s">
        <v>52</v>
      </c>
      <c r="D34" s="2"/>
      <c r="E34" s="2"/>
    </row>
    <row r="35" spans="1:5" ht="15.75" customHeight="1" x14ac:dyDescent="0.3">
      <c r="A35" s="2"/>
      <c r="B35" s="2"/>
      <c r="C35" s="2"/>
      <c r="D35" s="2"/>
      <c r="E35" s="2"/>
    </row>
    <row r="36" spans="1:5" ht="15.75" customHeight="1" x14ac:dyDescent="0.3">
      <c r="A36" s="2"/>
      <c r="B36" s="2"/>
      <c r="C36" s="2"/>
      <c r="D36" s="2"/>
    </row>
    <row r="37" spans="1:5" ht="15.75" customHeight="1" x14ac:dyDescent="0.3">
      <c r="A37" s="2"/>
      <c r="B37" s="2"/>
      <c r="C37" s="2"/>
      <c r="D37" s="2"/>
      <c r="E37" s="2"/>
    </row>
    <row r="38" spans="1:5" ht="15.75" customHeight="1" x14ac:dyDescent="0.3">
      <c r="A38" s="6"/>
      <c r="B38" s="2"/>
      <c r="C38" s="2"/>
      <c r="D38" s="2"/>
      <c r="E38" s="2"/>
    </row>
    <row r="39" spans="1:5" ht="15.75" customHeight="1" x14ac:dyDescent="0.3">
      <c r="A39" s="2"/>
      <c r="B39" s="2"/>
      <c r="C39" s="2"/>
      <c r="D39" s="2"/>
      <c r="E39" s="2"/>
    </row>
    <row r="40" spans="1:5" ht="15.75" customHeight="1" x14ac:dyDescent="0.3">
      <c r="A40" s="2"/>
      <c r="B40" s="2"/>
      <c r="C40" s="2"/>
      <c r="D40" s="2"/>
      <c r="E40" s="2"/>
    </row>
    <row r="41" spans="1:5" ht="15.75" customHeight="1" x14ac:dyDescent="0.3">
      <c r="A41" s="2"/>
      <c r="B41" s="2"/>
      <c r="C41" s="2"/>
      <c r="D41" s="2"/>
      <c r="E41" s="2"/>
    </row>
    <row r="42" spans="1:5" ht="15.75" customHeight="1" x14ac:dyDescent="0.3">
      <c r="A42" s="6"/>
      <c r="B42" s="2"/>
      <c r="C42" s="2"/>
      <c r="D42" s="2"/>
      <c r="E42" s="2"/>
    </row>
    <row r="43" spans="1:5" ht="15.75" customHeight="1" x14ac:dyDescent="0.3">
      <c r="A43" s="2"/>
      <c r="B43" s="2"/>
      <c r="C43" s="2"/>
      <c r="D43" s="2"/>
      <c r="E43" s="2"/>
    </row>
    <row r="44" spans="1:5" ht="15.75" customHeight="1" x14ac:dyDescent="0.3">
      <c r="A44" s="2"/>
      <c r="B44" s="2"/>
      <c r="C44" s="2"/>
      <c r="D44" s="2"/>
      <c r="E44" s="2"/>
    </row>
    <row r="45" spans="1:5" ht="15.75" customHeight="1" x14ac:dyDescent="0.3">
      <c r="A45" s="2"/>
      <c r="B45" s="2"/>
      <c r="D45" s="2"/>
      <c r="E45" s="2"/>
    </row>
    <row r="46" spans="1:5" ht="15.75" customHeight="1" x14ac:dyDescent="0.3">
      <c r="A46" s="2"/>
    </row>
    <row r="47" spans="1:5" ht="15.75" customHeight="1" x14ac:dyDescent="0.3">
      <c r="A47" s="2"/>
    </row>
    <row r="48" spans="1:5" ht="15.75" customHeight="1" x14ac:dyDescent="0.3">
      <c r="A48" s="2"/>
    </row>
  </sheetData>
  <sheetProtection sheet="1" objects="1" scenarios="1"/>
  <phoneticPr fontId="0" type="noConversion"/>
  <pageMargins left="0.91" right="0.9" top="1.25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S163"/>
  <sheetViews>
    <sheetView tabSelected="1" topLeftCell="A39" zoomScaleNormal="100" workbookViewId="0">
      <selection activeCell="I44" sqref="I44"/>
    </sheetView>
  </sheetViews>
  <sheetFormatPr defaultColWidth="9.33203125" defaultRowHeight="15.9" customHeight="1" x14ac:dyDescent="0.25"/>
  <cols>
    <col min="1" max="1" width="6.109375" style="34" customWidth="1"/>
    <col min="2" max="2" width="4.109375" style="34" customWidth="1"/>
    <col min="3" max="3" width="58.33203125" style="37" customWidth="1"/>
    <col min="4" max="4" width="9.88671875" style="36" customWidth="1"/>
    <col min="5" max="5" width="9.44140625" style="36" customWidth="1"/>
    <col min="6" max="6" width="9.88671875" style="36" customWidth="1"/>
    <col min="7" max="7" width="9.33203125" style="37"/>
    <col min="8" max="9" width="12.6640625" style="78" bestFit="1" customWidth="1"/>
    <col min="10" max="10" width="15.44140625" style="78" bestFit="1" customWidth="1"/>
    <col min="11" max="11" width="11.6640625" style="78" bestFit="1" customWidth="1"/>
    <col min="12" max="12" width="15.44140625" style="78" bestFit="1" customWidth="1"/>
    <col min="13" max="14" width="9.33203125" style="78"/>
    <col min="15" max="15" width="12.88671875" style="78" bestFit="1" customWidth="1"/>
    <col min="16" max="19" width="9.33203125" style="78"/>
    <col min="20" max="16384" width="9.33203125" style="37"/>
  </cols>
  <sheetData>
    <row r="1" spans="1:19" ht="15.9" customHeight="1" x14ac:dyDescent="0.25">
      <c r="C1" s="35" t="str">
        <f>'Beviteli oldal'!$B$8</f>
        <v>14492956-8690-113-1</v>
      </c>
    </row>
    <row r="2" spans="1:19" ht="15.9" customHeight="1" x14ac:dyDescent="0.25">
      <c r="C2" s="37" t="s">
        <v>32</v>
      </c>
    </row>
    <row r="4" spans="1:19" ht="15.9" customHeight="1" x14ac:dyDescent="0.25">
      <c r="C4" s="38" t="str">
        <f>'Beviteli oldal'!$B$10</f>
        <v>01-09-906271</v>
      </c>
      <c r="D4" s="39"/>
    </row>
    <row r="5" spans="1:19" ht="15.9" customHeight="1" x14ac:dyDescent="0.25">
      <c r="C5" s="35" t="s">
        <v>33</v>
      </c>
    </row>
    <row r="7" spans="1:19" ht="15.9" customHeight="1" x14ac:dyDescent="0.25">
      <c r="A7" s="40" t="s">
        <v>99</v>
      </c>
    </row>
    <row r="8" spans="1:19" ht="15" customHeight="1" x14ac:dyDescent="0.25">
      <c r="C8" s="41">
        <f>+'Beviteli oldal'!$B$14</f>
        <v>45291</v>
      </c>
      <c r="D8" s="39"/>
      <c r="E8" s="39"/>
      <c r="F8" s="42" t="s">
        <v>26</v>
      </c>
    </row>
    <row r="9" spans="1:19" s="48" customFormat="1" ht="54" customHeight="1" x14ac:dyDescent="0.25">
      <c r="A9" s="43" t="s">
        <v>46</v>
      </c>
      <c r="B9" s="44"/>
      <c r="C9" s="45" t="s">
        <v>25</v>
      </c>
      <c r="D9" s="46" t="s">
        <v>23</v>
      </c>
      <c r="E9" s="47" t="s">
        <v>53</v>
      </c>
      <c r="F9" s="46" t="s">
        <v>24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19" s="34" customFormat="1" ht="15.9" customHeight="1" x14ac:dyDescent="0.25">
      <c r="A10" s="43" t="s">
        <v>27</v>
      </c>
      <c r="B10" s="44"/>
      <c r="C10" s="45" t="s">
        <v>28</v>
      </c>
      <c r="D10" s="46" t="s">
        <v>29</v>
      </c>
      <c r="E10" s="47" t="s">
        <v>30</v>
      </c>
      <c r="F10" s="46" t="s">
        <v>31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1:19" ht="15.9" customHeight="1" x14ac:dyDescent="0.25">
      <c r="A11" s="49">
        <v>1</v>
      </c>
      <c r="B11" s="50" t="s">
        <v>0</v>
      </c>
      <c r="C11" s="51" t="s">
        <v>1</v>
      </c>
      <c r="D11" s="74">
        <f t="shared" ref="D11" si="0">SUM(D12:D14)</f>
        <v>70815</v>
      </c>
      <c r="E11" s="74"/>
      <c r="F11" s="74">
        <f>SUM(F12:F14)</f>
        <v>110665</v>
      </c>
    </row>
    <row r="12" spans="1:19" ht="15.9" customHeight="1" x14ac:dyDescent="0.25">
      <c r="A12" s="49">
        <v>2</v>
      </c>
      <c r="B12" s="53" t="s">
        <v>2</v>
      </c>
      <c r="C12" s="54" t="s">
        <v>47</v>
      </c>
      <c r="D12" s="55">
        <v>0</v>
      </c>
      <c r="E12" s="55"/>
      <c r="F12" s="55">
        <v>0</v>
      </c>
    </row>
    <row r="13" spans="1:19" ht="15.9" customHeight="1" x14ac:dyDescent="0.25">
      <c r="A13" s="49">
        <v>3</v>
      </c>
      <c r="B13" s="53" t="s">
        <v>3</v>
      </c>
      <c r="C13" s="54" t="s">
        <v>48</v>
      </c>
      <c r="D13" s="55">
        <v>58815</v>
      </c>
      <c r="E13" s="55"/>
      <c r="F13" s="55">
        <v>66665</v>
      </c>
    </row>
    <row r="14" spans="1:19" ht="15.9" customHeight="1" x14ac:dyDescent="0.25">
      <c r="A14" s="49">
        <v>4</v>
      </c>
      <c r="B14" s="53" t="s">
        <v>4</v>
      </c>
      <c r="C14" s="54" t="s">
        <v>49</v>
      </c>
      <c r="D14" s="55">
        <v>12000</v>
      </c>
      <c r="E14" s="55"/>
      <c r="F14" s="55">
        <f>16213+27787</f>
        <v>44000</v>
      </c>
    </row>
    <row r="15" spans="1:19" ht="15.9" customHeight="1" x14ac:dyDescent="0.25">
      <c r="A15" s="49">
        <v>5</v>
      </c>
      <c r="B15" s="50" t="s">
        <v>5</v>
      </c>
      <c r="C15" s="56" t="s">
        <v>6</v>
      </c>
      <c r="D15" s="74">
        <f t="shared" ref="D15" si="1">SUM(D16:D19)</f>
        <v>62348</v>
      </c>
      <c r="E15" s="74"/>
      <c r="F15" s="74">
        <f>SUM(F16:F19)</f>
        <v>35438</v>
      </c>
    </row>
    <row r="16" spans="1:19" ht="15.9" customHeight="1" x14ac:dyDescent="0.25">
      <c r="A16" s="49">
        <v>6</v>
      </c>
      <c r="B16" s="53" t="s">
        <v>2</v>
      </c>
      <c r="C16" s="54" t="s">
        <v>44</v>
      </c>
      <c r="D16" s="55">
        <v>0</v>
      </c>
      <c r="E16" s="55"/>
      <c r="F16" s="55">
        <v>0</v>
      </c>
    </row>
    <row r="17" spans="1:6" ht="15.9" customHeight="1" x14ac:dyDescent="0.25">
      <c r="A17" s="49">
        <v>7</v>
      </c>
      <c r="B17" s="53" t="s">
        <v>3</v>
      </c>
      <c r="C17" s="54" t="s">
        <v>45</v>
      </c>
      <c r="D17" s="55">
        <v>15344</v>
      </c>
      <c r="E17" s="55"/>
      <c r="F17" s="55">
        <f>3420+20050+2142</f>
        <v>25612</v>
      </c>
    </row>
    <row r="18" spans="1:6" ht="15.9" customHeight="1" x14ac:dyDescent="0.25">
      <c r="A18" s="49">
        <v>8</v>
      </c>
      <c r="B18" s="53" t="s">
        <v>4</v>
      </c>
      <c r="C18" s="54" t="s">
        <v>101</v>
      </c>
      <c r="D18" s="55">
        <v>0</v>
      </c>
      <c r="E18" s="55"/>
      <c r="F18" s="55">
        <v>0</v>
      </c>
    </row>
    <row r="19" spans="1:6" ht="15.9" customHeight="1" x14ac:dyDescent="0.25">
      <c r="A19" s="49">
        <v>9</v>
      </c>
      <c r="B19" s="53" t="s">
        <v>7</v>
      </c>
      <c r="C19" s="54" t="s">
        <v>43</v>
      </c>
      <c r="D19" s="77">
        <v>47004</v>
      </c>
      <c r="E19" s="77"/>
      <c r="F19" s="77">
        <v>9826</v>
      </c>
    </row>
    <row r="20" spans="1:6" ht="15.9" customHeight="1" x14ac:dyDescent="0.25">
      <c r="A20" s="49">
        <v>10</v>
      </c>
      <c r="B20" s="50" t="s">
        <v>8</v>
      </c>
      <c r="C20" s="56" t="s">
        <v>9</v>
      </c>
      <c r="D20" s="75">
        <v>6084</v>
      </c>
      <c r="E20" s="75"/>
      <c r="F20" s="75">
        <v>0</v>
      </c>
    </row>
    <row r="21" spans="1:6" ht="15.9" customHeight="1" x14ac:dyDescent="0.25">
      <c r="A21" s="37"/>
    </row>
    <row r="22" spans="1:6" ht="15.9" customHeight="1" x14ac:dyDescent="0.25">
      <c r="A22" s="49">
        <v>11</v>
      </c>
      <c r="B22" s="53"/>
      <c r="C22" s="56" t="s">
        <v>10</v>
      </c>
      <c r="D22" s="76">
        <f t="shared" ref="D22" si="2">D11+D15+D20</f>
        <v>139247</v>
      </c>
      <c r="E22" s="76"/>
      <c r="F22" s="76">
        <f>F11+F15+F20</f>
        <v>146103</v>
      </c>
    </row>
    <row r="23" spans="1:6" ht="15.9" customHeight="1" x14ac:dyDescent="0.25">
      <c r="C23" s="58"/>
    </row>
    <row r="24" spans="1:6" ht="15.9" customHeight="1" x14ac:dyDescent="0.25">
      <c r="A24" s="59" t="s">
        <v>50</v>
      </c>
      <c r="B24" s="60"/>
      <c r="C24" s="61">
        <f>+'Beviteli oldal'!$B$12</f>
        <v>45432</v>
      </c>
    </row>
    <row r="25" spans="1:6" ht="15.9" customHeight="1" x14ac:dyDescent="0.25">
      <c r="A25" s="59"/>
      <c r="B25" s="60"/>
      <c r="C25" s="61"/>
    </row>
    <row r="26" spans="1:6" ht="15.9" customHeight="1" x14ac:dyDescent="0.25">
      <c r="A26" s="59"/>
      <c r="B26" s="60"/>
      <c r="C26" s="61"/>
    </row>
    <row r="27" spans="1:6" ht="15.9" customHeight="1" x14ac:dyDescent="0.25">
      <c r="A27" s="59"/>
      <c r="B27" s="60"/>
      <c r="C27" s="61"/>
    </row>
    <row r="28" spans="1:6" ht="15.9" customHeight="1" x14ac:dyDescent="0.25">
      <c r="A28" s="37"/>
      <c r="E28" s="42" t="s">
        <v>51</v>
      </c>
    </row>
    <row r="29" spans="1:6" ht="15.9" customHeight="1" x14ac:dyDescent="0.25">
      <c r="A29" s="37"/>
      <c r="C29" s="34" t="s">
        <v>52</v>
      </c>
      <c r="E29" s="42"/>
    </row>
    <row r="30" spans="1:6" ht="15.9" customHeight="1" x14ac:dyDescent="0.25">
      <c r="C30" s="58"/>
    </row>
    <row r="31" spans="1:6" ht="15.75" customHeight="1" x14ac:dyDescent="0.25">
      <c r="C31" s="35" t="str">
        <f>'Beviteli oldal'!$B$8</f>
        <v>14492956-8690-113-1</v>
      </c>
    </row>
    <row r="32" spans="1:6" ht="15.75" customHeight="1" x14ac:dyDescent="0.25">
      <c r="C32" s="37" t="s">
        <v>32</v>
      </c>
    </row>
    <row r="33" spans="1:10" ht="15.75" customHeight="1" x14ac:dyDescent="0.25"/>
    <row r="34" spans="1:10" ht="15.75" customHeight="1" x14ac:dyDescent="0.25">
      <c r="C34" s="38" t="str">
        <f>'Beviteli oldal'!$B$10</f>
        <v>01-09-906271</v>
      </c>
      <c r="D34" s="39"/>
    </row>
    <row r="35" spans="1:10" ht="15.75" customHeight="1" x14ac:dyDescent="0.25">
      <c r="C35" s="35" t="s">
        <v>33</v>
      </c>
    </row>
    <row r="36" spans="1:10" ht="15.75" customHeight="1" x14ac:dyDescent="0.25">
      <c r="C36" s="35"/>
    </row>
    <row r="37" spans="1:10" ht="15.75" customHeight="1" x14ac:dyDescent="0.25">
      <c r="A37" s="40" t="s">
        <v>100</v>
      </c>
    </row>
    <row r="38" spans="1:10" ht="15.75" customHeight="1" x14ac:dyDescent="0.25">
      <c r="C38" s="41">
        <f>+'Beviteli oldal'!$B$14</f>
        <v>45291</v>
      </c>
      <c r="D38" s="39"/>
      <c r="E38" s="39"/>
      <c r="F38" s="42" t="s">
        <v>26</v>
      </c>
    </row>
    <row r="39" spans="1:10" ht="61.5" customHeight="1" x14ac:dyDescent="0.25">
      <c r="A39" s="43" t="s">
        <v>46</v>
      </c>
      <c r="B39" s="44"/>
      <c r="C39" s="45" t="s">
        <v>25</v>
      </c>
      <c r="D39" s="46" t="s">
        <v>23</v>
      </c>
      <c r="E39" s="47" t="s">
        <v>53</v>
      </c>
      <c r="F39" s="46" t="s">
        <v>24</v>
      </c>
    </row>
    <row r="40" spans="1:10" ht="15.75" customHeight="1" x14ac:dyDescent="0.25">
      <c r="A40" s="43" t="s">
        <v>27</v>
      </c>
      <c r="B40" s="44"/>
      <c r="C40" s="45" t="s">
        <v>28</v>
      </c>
      <c r="D40" s="46" t="s">
        <v>29</v>
      </c>
      <c r="E40" s="47" t="s">
        <v>30</v>
      </c>
      <c r="F40" s="46" t="s">
        <v>31</v>
      </c>
    </row>
    <row r="41" spans="1:10" ht="15.9" customHeight="1" x14ac:dyDescent="0.25">
      <c r="A41" s="49">
        <v>12</v>
      </c>
      <c r="B41" s="50" t="s">
        <v>11</v>
      </c>
      <c r="C41" s="56" t="s">
        <v>12</v>
      </c>
      <c r="D41" s="76">
        <f t="shared" ref="D41:E41" si="3">SUM(D42:D48)</f>
        <v>92885</v>
      </c>
      <c r="E41" s="76">
        <f t="shared" si="3"/>
        <v>0</v>
      </c>
      <c r="F41" s="76">
        <f>SUM(F42:F48)</f>
        <v>93159</v>
      </c>
    </row>
    <row r="42" spans="1:10" ht="15.9" customHeight="1" x14ac:dyDescent="0.25">
      <c r="A42" s="49">
        <v>13</v>
      </c>
      <c r="B42" s="53" t="s">
        <v>2</v>
      </c>
      <c r="C42" s="54" t="s">
        <v>36</v>
      </c>
      <c r="D42" s="55">
        <v>5000</v>
      </c>
      <c r="E42" s="55"/>
      <c r="F42" s="55">
        <v>5000</v>
      </c>
    </row>
    <row r="43" spans="1:10" ht="15.9" customHeight="1" x14ac:dyDescent="0.25">
      <c r="A43" s="49">
        <v>14</v>
      </c>
      <c r="B43" s="53" t="s">
        <v>3</v>
      </c>
      <c r="C43" s="54" t="s">
        <v>37</v>
      </c>
      <c r="D43" s="55">
        <v>0</v>
      </c>
      <c r="E43" s="55"/>
      <c r="F43" s="55">
        <v>0</v>
      </c>
    </row>
    <row r="44" spans="1:10" ht="15.9" customHeight="1" x14ac:dyDescent="0.25">
      <c r="A44" s="49">
        <v>15</v>
      </c>
      <c r="B44" s="53" t="s">
        <v>4</v>
      </c>
      <c r="C44" s="54" t="s">
        <v>38</v>
      </c>
      <c r="D44" s="55">
        <v>0</v>
      </c>
      <c r="E44" s="55"/>
      <c r="F44" s="55">
        <v>0</v>
      </c>
      <c r="I44" s="78">
        <v>52</v>
      </c>
      <c r="J44" s="78">
        <v>48</v>
      </c>
    </row>
    <row r="45" spans="1:10" ht="15.9" customHeight="1" x14ac:dyDescent="0.25">
      <c r="A45" s="49">
        <v>16</v>
      </c>
      <c r="B45" s="53" t="s">
        <v>7</v>
      </c>
      <c r="C45" s="54" t="s">
        <v>39</v>
      </c>
      <c r="D45" s="55">
        <v>71226</v>
      </c>
      <c r="E45" s="55"/>
      <c r="F45" s="55">
        <f>+D45+D48</f>
        <v>87885</v>
      </c>
      <c r="I45" s="78">
        <v>44425</v>
      </c>
    </row>
    <row r="46" spans="1:10" ht="15.9" customHeight="1" x14ac:dyDescent="0.25">
      <c r="A46" s="49">
        <v>17</v>
      </c>
      <c r="B46" s="53" t="s">
        <v>13</v>
      </c>
      <c r="C46" s="54" t="s">
        <v>40</v>
      </c>
      <c r="D46" s="55">
        <v>0</v>
      </c>
      <c r="E46" s="55"/>
      <c r="F46" s="55">
        <v>0</v>
      </c>
    </row>
    <row r="47" spans="1:10" ht="15.9" customHeight="1" x14ac:dyDescent="0.25">
      <c r="A47" s="49">
        <v>18</v>
      </c>
      <c r="B47" s="53" t="s">
        <v>14</v>
      </c>
      <c r="C47" s="54" t="s">
        <v>41</v>
      </c>
      <c r="D47" s="55">
        <v>0</v>
      </c>
      <c r="E47" s="55"/>
      <c r="F47" s="55">
        <v>0</v>
      </c>
    </row>
    <row r="48" spans="1:10" ht="15.9" customHeight="1" x14ac:dyDescent="0.25">
      <c r="A48" s="49">
        <v>19</v>
      </c>
      <c r="B48" s="53" t="s">
        <v>15</v>
      </c>
      <c r="C48" s="54" t="s">
        <v>106</v>
      </c>
      <c r="D48" s="55">
        <v>16659</v>
      </c>
      <c r="E48" s="55"/>
      <c r="F48" s="55">
        <f>'EgyszÉvesEredmÖsszktg"A"'!F29</f>
        <v>274</v>
      </c>
    </row>
    <row r="49" spans="1:9" ht="15.9" customHeight="1" x14ac:dyDescent="0.25">
      <c r="A49" s="49">
        <v>20</v>
      </c>
      <c r="B49" s="50" t="s">
        <v>16</v>
      </c>
      <c r="C49" s="56" t="s">
        <v>17</v>
      </c>
      <c r="D49" s="75">
        <v>0</v>
      </c>
      <c r="E49" s="75"/>
      <c r="F49" s="75">
        <v>0</v>
      </c>
    </row>
    <row r="50" spans="1:9" ht="15.9" customHeight="1" x14ac:dyDescent="0.25">
      <c r="A50" s="49">
        <v>21</v>
      </c>
      <c r="B50" s="50" t="s">
        <v>18</v>
      </c>
      <c r="C50" s="56" t="s">
        <v>19</v>
      </c>
      <c r="D50" s="74">
        <f t="shared" ref="D50:E50" si="4">SUM(D51:D53)</f>
        <v>46362</v>
      </c>
      <c r="E50" s="74">
        <f t="shared" si="4"/>
        <v>0</v>
      </c>
      <c r="F50" s="74">
        <f>SUM(F51:F53)</f>
        <v>52944</v>
      </c>
    </row>
    <row r="51" spans="1:9" ht="15.9" customHeight="1" x14ac:dyDescent="0.25">
      <c r="A51" s="49">
        <v>22</v>
      </c>
      <c r="B51" s="53" t="s">
        <v>2</v>
      </c>
      <c r="C51" s="62" t="s">
        <v>35</v>
      </c>
      <c r="D51" s="55">
        <v>0</v>
      </c>
      <c r="E51" s="55"/>
      <c r="F51" s="55">
        <v>0</v>
      </c>
    </row>
    <row r="52" spans="1:9" ht="15.9" customHeight="1" x14ac:dyDescent="0.25">
      <c r="A52" s="49">
        <v>23</v>
      </c>
      <c r="B52" s="53" t="s">
        <v>3</v>
      </c>
      <c r="C52" s="62" t="s">
        <v>57</v>
      </c>
      <c r="D52" s="55">
        <v>18648</v>
      </c>
      <c r="E52" s="55"/>
      <c r="F52" s="55">
        <v>18536</v>
      </c>
      <c r="I52" s="81"/>
    </row>
    <row r="53" spans="1:9" ht="15.75" customHeight="1" x14ac:dyDescent="0.25">
      <c r="A53" s="49">
        <v>24</v>
      </c>
      <c r="B53" s="53" t="s">
        <v>4</v>
      </c>
      <c r="C53" s="62" t="s">
        <v>34</v>
      </c>
      <c r="D53" s="55">
        <v>27714</v>
      </c>
      <c r="E53" s="55"/>
      <c r="F53" s="55">
        <f>24643+2857+6908</f>
        <v>34408</v>
      </c>
    </row>
    <row r="54" spans="1:9" ht="15.9" customHeight="1" x14ac:dyDescent="0.25">
      <c r="A54" s="49">
        <v>25</v>
      </c>
      <c r="B54" s="50" t="s">
        <v>20</v>
      </c>
      <c r="C54" s="63" t="s">
        <v>21</v>
      </c>
      <c r="D54" s="75"/>
      <c r="E54" s="75"/>
      <c r="F54" s="75"/>
    </row>
    <row r="55" spans="1:9" ht="15.9" customHeight="1" x14ac:dyDescent="0.25">
      <c r="A55" s="37"/>
      <c r="C55" s="64"/>
    </row>
    <row r="56" spans="1:9" ht="15.9" customHeight="1" x14ac:dyDescent="0.25">
      <c r="A56" s="49">
        <v>26</v>
      </c>
      <c r="B56" s="53"/>
      <c r="C56" s="63" t="s">
        <v>22</v>
      </c>
      <c r="D56" s="76">
        <f t="shared" ref="D56:E56" si="5">D54+D50+D41</f>
        <v>139247</v>
      </c>
      <c r="E56" s="76">
        <f t="shared" si="5"/>
        <v>0</v>
      </c>
      <c r="F56" s="76">
        <f>F54+F50+F41</f>
        <v>146103</v>
      </c>
      <c r="H56" s="78">
        <f>+F56-F22</f>
        <v>0</v>
      </c>
    </row>
    <row r="58" spans="1:9" ht="15.9" customHeight="1" x14ac:dyDescent="0.25">
      <c r="A58" s="59" t="s">
        <v>50</v>
      </c>
      <c r="B58" s="60"/>
      <c r="C58" s="61">
        <f>+'Beviteli oldal'!$B$12</f>
        <v>45432</v>
      </c>
      <c r="G58" s="36"/>
    </row>
    <row r="59" spans="1:9" ht="15.9" customHeight="1" x14ac:dyDescent="0.25">
      <c r="A59" s="59"/>
      <c r="B59" s="60"/>
      <c r="C59" s="61"/>
    </row>
    <row r="60" spans="1:9" ht="15.9" customHeight="1" x14ac:dyDescent="0.25">
      <c r="A60" s="59"/>
      <c r="B60" s="60"/>
      <c r="C60" s="61"/>
    </row>
    <row r="61" spans="1:9" ht="15.9" customHeight="1" x14ac:dyDescent="0.25">
      <c r="A61" s="59"/>
      <c r="B61" s="60"/>
      <c r="C61" s="61"/>
    </row>
    <row r="62" spans="1:9" ht="15.9" customHeight="1" x14ac:dyDescent="0.25">
      <c r="A62" s="37"/>
      <c r="E62" s="42" t="s">
        <v>51</v>
      </c>
    </row>
    <row r="63" spans="1:9" ht="15.9" customHeight="1" x14ac:dyDescent="0.25">
      <c r="A63" s="37"/>
      <c r="C63" s="34" t="s">
        <v>52</v>
      </c>
      <c r="E63" s="42"/>
    </row>
    <row r="84" spans="2:2" ht="15.9" customHeight="1" x14ac:dyDescent="0.25">
      <c r="B84" s="48"/>
    </row>
    <row r="111" spans="2:2" ht="15.9" customHeight="1" x14ac:dyDescent="0.25">
      <c r="B111" s="48"/>
    </row>
    <row r="116" spans="2:2" ht="15.9" customHeight="1" x14ac:dyDescent="0.25">
      <c r="B116" s="48"/>
    </row>
    <row r="128" spans="2:2" ht="15.9" customHeight="1" x14ac:dyDescent="0.25">
      <c r="B128" s="48"/>
    </row>
    <row r="133" spans="2:2" ht="15.9" customHeight="1" x14ac:dyDescent="0.25">
      <c r="B133" s="48"/>
    </row>
    <row r="136" spans="2:2" ht="15.9" customHeight="1" x14ac:dyDescent="0.25">
      <c r="B136" s="48"/>
    </row>
    <row r="139" spans="2:2" ht="15.9" customHeight="1" x14ac:dyDescent="0.25">
      <c r="B139" s="48"/>
    </row>
    <row r="158" spans="2:2" ht="15.9" customHeight="1" x14ac:dyDescent="0.25">
      <c r="B158" s="48"/>
    </row>
    <row r="163" spans="2:2" ht="15.9" customHeight="1" x14ac:dyDescent="0.25">
      <c r="B163" s="48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5" man="1"/>
  </rowBreaks>
  <ignoredErrors>
    <ignoredError sqref="F50 F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V133"/>
  <sheetViews>
    <sheetView zoomScaleNormal="100" workbookViewId="0">
      <selection activeCell="H21" sqref="H21"/>
    </sheetView>
  </sheetViews>
  <sheetFormatPr defaultColWidth="9.33203125" defaultRowHeight="15.9" customHeight="1" x14ac:dyDescent="0.25"/>
  <cols>
    <col min="1" max="1" width="6.109375" style="34" customWidth="1"/>
    <col min="2" max="2" width="6.44140625" style="34" bestFit="1" customWidth="1"/>
    <col min="3" max="3" width="58.33203125" style="37" customWidth="1"/>
    <col min="4" max="4" width="9.88671875" style="36" customWidth="1"/>
    <col min="5" max="5" width="9.44140625" style="36" customWidth="1"/>
    <col min="6" max="6" width="9.88671875" style="36" customWidth="1"/>
    <col min="7" max="8" width="9.33203125" style="37"/>
    <col min="9" max="9" width="9.33203125" style="82"/>
    <col min="10" max="10" width="16.44140625" style="82" bestFit="1" customWidth="1"/>
    <col min="11" max="11" width="12.6640625" style="82" bestFit="1" customWidth="1"/>
    <col min="12" max="12" width="9.33203125" style="82"/>
    <col min="13" max="13" width="9.33203125" style="37"/>
    <col min="14" max="14" width="9.33203125" style="78"/>
    <col min="15" max="15" width="15.44140625" style="78" bestFit="1" customWidth="1"/>
    <col min="16" max="16" width="11.33203125" style="78" bestFit="1" customWidth="1"/>
    <col min="17" max="17" width="14" style="78" bestFit="1" customWidth="1"/>
    <col min="18" max="22" width="9.33203125" style="78"/>
    <col min="23" max="16384" width="9.33203125" style="37"/>
  </cols>
  <sheetData>
    <row r="1" spans="1:22" ht="15.9" customHeight="1" x14ac:dyDescent="0.25">
      <c r="C1" s="35" t="str">
        <f>'Beviteli oldal'!$B$8</f>
        <v>14492956-8690-113-1</v>
      </c>
    </row>
    <row r="2" spans="1:22" ht="15.9" customHeight="1" x14ac:dyDescent="0.25">
      <c r="C2" s="37" t="s">
        <v>32</v>
      </c>
    </row>
    <row r="4" spans="1:22" ht="15.9" customHeight="1" x14ac:dyDescent="0.25">
      <c r="C4" s="38" t="str">
        <f>'Beviteli oldal'!$B$10</f>
        <v>01-09-906271</v>
      </c>
      <c r="D4" s="39"/>
    </row>
    <row r="5" spans="1:22" ht="15.9" customHeight="1" x14ac:dyDescent="0.25">
      <c r="C5" s="35" t="s">
        <v>33</v>
      </c>
    </row>
    <row r="7" spans="1:22" ht="15.9" customHeight="1" x14ac:dyDescent="0.25">
      <c r="A7" s="40" t="s">
        <v>103</v>
      </c>
      <c r="J7" s="78"/>
    </row>
    <row r="8" spans="1:22" ht="15" customHeight="1" x14ac:dyDescent="0.25">
      <c r="A8" s="35"/>
      <c r="C8" s="41">
        <f>+'Beviteli oldal'!$B$14</f>
        <v>45291</v>
      </c>
      <c r="D8" s="39"/>
      <c r="E8" s="39"/>
      <c r="F8" s="42" t="s">
        <v>26</v>
      </c>
    </row>
    <row r="9" spans="1:22" s="48" customFormat="1" ht="54" customHeight="1" x14ac:dyDescent="0.25">
      <c r="A9" s="43" t="s">
        <v>46</v>
      </c>
      <c r="B9" s="44"/>
      <c r="C9" s="45" t="s">
        <v>25</v>
      </c>
      <c r="D9" s="46" t="s">
        <v>23</v>
      </c>
      <c r="E9" s="47" t="s">
        <v>53</v>
      </c>
      <c r="F9" s="46" t="s">
        <v>24</v>
      </c>
      <c r="I9" s="83"/>
      <c r="J9" s="83"/>
      <c r="K9" s="83"/>
      <c r="L9" s="83"/>
      <c r="N9" s="79"/>
      <c r="O9" s="79"/>
      <c r="P9" s="79"/>
      <c r="Q9" s="79"/>
      <c r="R9" s="79"/>
      <c r="S9" s="79"/>
      <c r="T9" s="79"/>
      <c r="U9" s="79"/>
      <c r="V9" s="79"/>
    </row>
    <row r="10" spans="1:22" s="34" customFormat="1" ht="15.9" customHeight="1" x14ac:dyDescent="0.25">
      <c r="A10" s="43" t="s">
        <v>27</v>
      </c>
      <c r="B10" s="44"/>
      <c r="C10" s="45" t="s">
        <v>28</v>
      </c>
      <c r="D10" s="46" t="s">
        <v>29</v>
      </c>
      <c r="E10" s="47" t="s">
        <v>30</v>
      </c>
      <c r="F10" s="46" t="s">
        <v>31</v>
      </c>
      <c r="I10" s="84"/>
      <c r="J10" s="84"/>
      <c r="K10" s="84"/>
      <c r="L10" s="84"/>
      <c r="N10" s="80"/>
      <c r="O10" s="80"/>
      <c r="P10" s="80"/>
      <c r="Q10" s="80"/>
      <c r="R10" s="80"/>
      <c r="S10" s="80"/>
      <c r="T10" s="80"/>
      <c r="U10" s="80"/>
      <c r="V10" s="80"/>
    </row>
    <row r="11" spans="1:22" ht="15.9" customHeight="1" x14ac:dyDescent="0.25">
      <c r="A11" s="65">
        <v>1</v>
      </c>
      <c r="B11" s="50" t="s">
        <v>2</v>
      </c>
      <c r="C11" s="56" t="s">
        <v>75</v>
      </c>
      <c r="D11" s="55">
        <v>303162</v>
      </c>
      <c r="E11" s="55"/>
      <c r="F11" s="55">
        <v>278423</v>
      </c>
      <c r="H11" s="36"/>
    </row>
    <row r="12" spans="1:22" ht="15.9" customHeight="1" x14ac:dyDescent="0.25">
      <c r="A12" s="49">
        <v>2</v>
      </c>
      <c r="B12" s="50" t="s">
        <v>3</v>
      </c>
      <c r="C12" s="56" t="s">
        <v>76</v>
      </c>
      <c r="D12" s="55">
        <v>0</v>
      </c>
      <c r="E12" s="55"/>
      <c r="F12" s="55">
        <v>0</v>
      </c>
    </row>
    <row r="13" spans="1:22" ht="15.9" customHeight="1" x14ac:dyDescent="0.25">
      <c r="A13" s="65">
        <v>3</v>
      </c>
      <c r="B13" s="50" t="s">
        <v>4</v>
      </c>
      <c r="C13" s="56" t="s">
        <v>58</v>
      </c>
      <c r="D13" s="55">
        <v>0</v>
      </c>
      <c r="E13" s="55"/>
      <c r="F13" s="55">
        <v>676</v>
      </c>
    </row>
    <row r="14" spans="1:22" ht="15.9" customHeight="1" x14ac:dyDescent="0.25">
      <c r="A14" s="49">
        <v>4</v>
      </c>
      <c r="B14" s="50" t="s">
        <v>7</v>
      </c>
      <c r="C14" s="56" t="s">
        <v>77</v>
      </c>
      <c r="D14" s="55">
        <v>183075</v>
      </c>
      <c r="E14" s="55"/>
      <c r="F14" s="55">
        <v>166085</v>
      </c>
      <c r="J14" s="82">
        <v>491</v>
      </c>
      <c r="K14" s="82">
        <v>912</v>
      </c>
    </row>
    <row r="15" spans="1:22" ht="15.9" customHeight="1" x14ac:dyDescent="0.25">
      <c r="A15" s="65">
        <v>5</v>
      </c>
      <c r="B15" s="50" t="s">
        <v>13</v>
      </c>
      <c r="C15" s="56" t="s">
        <v>74</v>
      </c>
      <c r="D15" s="55">
        <v>84327</v>
      </c>
      <c r="E15" s="55"/>
      <c r="F15" s="55">
        <f>91459+179</f>
        <v>91638</v>
      </c>
      <c r="H15" s="36"/>
      <c r="K15" s="82">
        <v>1751763</v>
      </c>
    </row>
    <row r="16" spans="1:22" ht="15.9" customHeight="1" x14ac:dyDescent="0.25">
      <c r="A16" s="49">
        <v>6</v>
      </c>
      <c r="B16" s="50" t="s">
        <v>14</v>
      </c>
      <c r="C16" s="56" t="s">
        <v>59</v>
      </c>
      <c r="D16" s="55">
        <v>5727</v>
      </c>
      <c r="E16" s="55"/>
      <c r="F16" s="55">
        <v>6775</v>
      </c>
    </row>
    <row r="17" spans="1:8" ht="15.9" customHeight="1" x14ac:dyDescent="0.25">
      <c r="A17" s="65">
        <v>7</v>
      </c>
      <c r="B17" s="50" t="s">
        <v>15</v>
      </c>
      <c r="C17" s="56" t="s">
        <v>60</v>
      </c>
      <c r="D17" s="55">
        <v>4719</v>
      </c>
      <c r="E17" s="55"/>
      <c r="F17" s="55">
        <v>3114</v>
      </c>
    </row>
    <row r="18" spans="1:8" ht="31.5" customHeight="1" x14ac:dyDescent="0.25">
      <c r="A18" s="49">
        <v>8</v>
      </c>
      <c r="B18" s="66" t="s">
        <v>0</v>
      </c>
      <c r="C18" s="67" t="s">
        <v>70</v>
      </c>
      <c r="D18" s="57">
        <f>+SUM(D11:D13)-SUM(D14:D17)</f>
        <v>25314</v>
      </c>
      <c r="E18" s="57">
        <f>+SUM(E11:E13)-SUM(E14:E17)</f>
        <v>0</v>
      </c>
      <c r="F18" s="57">
        <f>+SUM(F11:F13)-SUM(F14:F17)</f>
        <v>11487</v>
      </c>
    </row>
    <row r="19" spans="1:8" ht="15.9" customHeight="1" x14ac:dyDescent="0.25">
      <c r="A19" s="65">
        <v>9</v>
      </c>
      <c r="B19" s="50" t="s">
        <v>61</v>
      </c>
      <c r="C19" s="51" t="s">
        <v>78</v>
      </c>
      <c r="D19" s="55">
        <v>130</v>
      </c>
      <c r="E19" s="55"/>
      <c r="F19" s="55">
        <v>539</v>
      </c>
    </row>
    <row r="20" spans="1:8" ht="15.9" customHeight="1" x14ac:dyDescent="0.25">
      <c r="A20" s="49">
        <v>10</v>
      </c>
      <c r="B20" s="50" t="s">
        <v>62</v>
      </c>
      <c r="C20" s="51" t="s">
        <v>79</v>
      </c>
      <c r="D20" s="55">
        <v>352</v>
      </c>
      <c r="E20" s="55"/>
      <c r="F20" s="55">
        <v>1784</v>
      </c>
    </row>
    <row r="21" spans="1:8" ht="15.9" customHeight="1" x14ac:dyDescent="0.25">
      <c r="A21" s="65">
        <v>11</v>
      </c>
      <c r="B21" s="53" t="s">
        <v>5</v>
      </c>
      <c r="C21" s="68" t="s">
        <v>68</v>
      </c>
      <c r="D21" s="52">
        <f>+D19-D20</f>
        <v>-222</v>
      </c>
      <c r="E21" s="52">
        <f>+E19-E20</f>
        <v>0</v>
      </c>
      <c r="F21" s="52">
        <f>+F19-F20</f>
        <v>-1245</v>
      </c>
    </row>
    <row r="22" spans="1:8" ht="15.9" customHeight="1" x14ac:dyDescent="0.25">
      <c r="A22" s="49">
        <v>12</v>
      </c>
      <c r="B22" s="69" t="s">
        <v>8</v>
      </c>
      <c r="C22" s="70" t="s">
        <v>71</v>
      </c>
      <c r="D22" s="71">
        <f>+D18+D21</f>
        <v>25092</v>
      </c>
      <c r="E22" s="71">
        <f>+E18+E21</f>
        <v>0</v>
      </c>
      <c r="F22" s="71">
        <f>+F18+F21</f>
        <v>10242</v>
      </c>
    </row>
    <row r="23" spans="1:8" ht="15.9" hidden="1" customHeight="1" x14ac:dyDescent="0.25">
      <c r="A23" s="65">
        <v>13</v>
      </c>
      <c r="B23" s="44" t="s">
        <v>63</v>
      </c>
      <c r="C23" s="72" t="s">
        <v>64</v>
      </c>
      <c r="D23" s="55">
        <v>0</v>
      </c>
      <c r="E23" s="55"/>
      <c r="F23" s="55">
        <v>0</v>
      </c>
    </row>
    <row r="24" spans="1:8" ht="15.9" hidden="1" customHeight="1" x14ac:dyDescent="0.25">
      <c r="A24" s="49">
        <v>14</v>
      </c>
      <c r="B24" s="50" t="s">
        <v>65</v>
      </c>
      <c r="C24" s="51" t="s">
        <v>66</v>
      </c>
      <c r="D24" s="55">
        <v>0</v>
      </c>
      <c r="E24" s="55"/>
      <c r="F24" s="55">
        <v>0</v>
      </c>
    </row>
    <row r="25" spans="1:8" ht="15.9" hidden="1" customHeight="1" x14ac:dyDescent="0.25">
      <c r="A25" s="65">
        <v>15</v>
      </c>
      <c r="B25" s="53" t="s">
        <v>11</v>
      </c>
      <c r="C25" s="54" t="s">
        <v>69</v>
      </c>
      <c r="D25" s="52">
        <f>+D23-D24</f>
        <v>0</v>
      </c>
      <c r="E25" s="52">
        <f>+E23-E24</f>
        <v>0</v>
      </c>
      <c r="F25" s="52">
        <f>+F23-F24</f>
        <v>0</v>
      </c>
    </row>
    <row r="26" spans="1:8" ht="15.9" customHeight="1" x14ac:dyDescent="0.25">
      <c r="A26" s="49">
        <v>16</v>
      </c>
      <c r="B26" s="53" t="s">
        <v>11</v>
      </c>
      <c r="C26" s="54" t="s">
        <v>72</v>
      </c>
      <c r="D26" s="57">
        <f>+D22+D25</f>
        <v>25092</v>
      </c>
      <c r="E26" s="57">
        <f>+E22+E25</f>
        <v>0</v>
      </c>
      <c r="F26" s="57">
        <f>+F22+F25</f>
        <v>10242</v>
      </c>
    </row>
    <row r="27" spans="1:8" ht="15.9" customHeight="1" x14ac:dyDescent="0.25">
      <c r="A27" s="65">
        <v>17</v>
      </c>
      <c r="B27" s="50" t="s">
        <v>63</v>
      </c>
      <c r="C27" s="56" t="s">
        <v>67</v>
      </c>
      <c r="D27" s="55">
        <v>8433</v>
      </c>
      <c r="E27" s="55"/>
      <c r="F27" s="55">
        <v>9968</v>
      </c>
    </row>
    <row r="28" spans="1:8" ht="15.9" customHeight="1" x14ac:dyDescent="0.25">
      <c r="A28" s="49">
        <v>18</v>
      </c>
      <c r="B28" s="53" t="s">
        <v>16</v>
      </c>
      <c r="C28" s="54" t="s">
        <v>73</v>
      </c>
      <c r="D28" s="57">
        <f>+D26-D27</f>
        <v>16659</v>
      </c>
      <c r="E28" s="57">
        <f>+E26-E27</f>
        <v>0</v>
      </c>
      <c r="F28" s="57">
        <f>+F26-F27</f>
        <v>274</v>
      </c>
    </row>
    <row r="29" spans="1:8" ht="15.9" hidden="1" customHeight="1" x14ac:dyDescent="0.25">
      <c r="A29" s="65">
        <v>19</v>
      </c>
      <c r="B29" s="53" t="s">
        <v>20</v>
      </c>
      <c r="C29" s="54" t="s">
        <v>42</v>
      </c>
      <c r="D29" s="55">
        <f>+D28</f>
        <v>16659</v>
      </c>
      <c r="E29" s="55"/>
      <c r="F29" s="55">
        <f>+F28</f>
        <v>274</v>
      </c>
    </row>
    <row r="30" spans="1:8" ht="15.9" customHeight="1" x14ac:dyDescent="0.25">
      <c r="B30" s="37"/>
      <c r="D30" s="73"/>
      <c r="H30" s="36"/>
    </row>
    <row r="31" spans="1:8" ht="15.9" customHeight="1" x14ac:dyDescent="0.25">
      <c r="A31" s="59" t="s">
        <v>50</v>
      </c>
      <c r="B31" s="60"/>
      <c r="C31" s="61">
        <f>+'Beviteli oldal'!$B$12</f>
        <v>45432</v>
      </c>
    </row>
    <row r="32" spans="1:8" ht="15.9" customHeight="1" x14ac:dyDescent="0.25">
      <c r="A32" s="59"/>
      <c r="B32" s="60"/>
      <c r="C32" s="61"/>
    </row>
    <row r="33" spans="1:5" ht="15.9" customHeight="1" x14ac:dyDescent="0.25">
      <c r="A33" s="59"/>
      <c r="B33" s="60"/>
      <c r="C33" s="61"/>
    </row>
    <row r="34" spans="1:5" ht="15.9" customHeight="1" x14ac:dyDescent="0.25">
      <c r="A34" s="59"/>
      <c r="B34" s="60"/>
      <c r="C34" s="61"/>
    </row>
    <row r="35" spans="1:5" ht="15.9" customHeight="1" x14ac:dyDescent="0.25">
      <c r="A35" s="37"/>
      <c r="E35" s="42" t="s">
        <v>51</v>
      </c>
    </row>
    <row r="36" spans="1:5" ht="15.9" customHeight="1" x14ac:dyDescent="0.25">
      <c r="A36" s="37"/>
      <c r="C36" s="34" t="s">
        <v>52</v>
      </c>
      <c r="E36" s="42"/>
    </row>
    <row r="37" spans="1:5" ht="15.9" customHeight="1" x14ac:dyDescent="0.25">
      <c r="C37" s="58"/>
    </row>
    <row r="54" spans="2:2" ht="15.9" customHeight="1" x14ac:dyDescent="0.25">
      <c r="B54" s="48"/>
    </row>
    <row r="81" spans="2:2" ht="15.9" customHeight="1" x14ac:dyDescent="0.25">
      <c r="B81" s="48"/>
    </row>
    <row r="86" spans="2:2" ht="15.9" customHeight="1" x14ac:dyDescent="0.25">
      <c r="B86" s="48"/>
    </row>
    <row r="98" spans="2:2" ht="15.9" customHeight="1" x14ac:dyDescent="0.25">
      <c r="B98" s="48"/>
    </row>
    <row r="103" spans="2:2" ht="15.9" customHeight="1" x14ac:dyDescent="0.25">
      <c r="B103" s="48"/>
    </row>
    <row r="106" spans="2:2" ht="15.9" customHeight="1" x14ac:dyDescent="0.25">
      <c r="B106" s="48"/>
    </row>
    <row r="109" spans="2:2" ht="15.9" customHeight="1" x14ac:dyDescent="0.25">
      <c r="B109" s="48"/>
    </row>
    <row r="128" spans="2:2" ht="15.9" customHeight="1" x14ac:dyDescent="0.25">
      <c r="B128" s="48"/>
    </row>
    <row r="133" spans="2:2" ht="15.9" customHeight="1" x14ac:dyDescent="0.25">
      <c r="B133" s="48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Nyitólap</vt:lpstr>
      <vt:lpstr>Beviteli oldal</vt:lpstr>
      <vt:lpstr>Egyszerűsített éves besz.</vt:lpstr>
      <vt:lpstr>EgyszÉvesMérleg"A"</vt:lpstr>
      <vt:lpstr>EgyszÉvesEredmÖsszktg"A"</vt:lpstr>
      <vt:lpstr>'Egyszerűsített éves besz.'!Nyomtatási_terület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2022-05-31T17:33:23Z</cp:lastPrinted>
  <dcterms:created xsi:type="dcterms:W3CDTF">2000-10-17T11:41:12Z</dcterms:created>
  <dcterms:modified xsi:type="dcterms:W3CDTF">2024-05-29T12:34:39Z</dcterms:modified>
</cp:coreProperties>
</file>